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C:\Users\laddawan.k\Documents\"/>
    </mc:Choice>
  </mc:AlternateContent>
  <xr:revisionPtr revIDLastSave="0" documentId="8_{20987EB2-6E73-4268-B822-429929A48702}" xr6:coauthVersionLast="31" xr6:coauthVersionMax="31" xr10:uidLastSave="{00000000-0000-0000-0000-000000000000}"/>
  <bookViews>
    <workbookView xWindow="0" yWindow="0" windowWidth="12270" windowHeight="4935" tabRatio="706" xr2:uid="{00000000-000D-0000-FFFF-FFFF00000000}"/>
  </bookViews>
  <sheets>
    <sheet name="Summary" sheetId="10" r:id="rId1"/>
    <sheet name="Results" sheetId="1" r:id="rId2"/>
    <sheet name="ISO 9001" sheetId="2" r:id="rId3"/>
    <sheet name="TS 16949 &amp; ISO 13485" sheetId="14" r:id="rId4"/>
    <sheet name="Action Plan" sheetId="12" r:id="rId5"/>
    <sheet name="Audit Instructions" sheetId="15" r:id="rId6"/>
    <sheet name="Sheet1" sheetId="6" r:id="rId7"/>
  </sheets>
  <definedNames>
    <definedName name="_xlnm._FilterDatabase" localSheetId="4" hidden="1">'Action Plan'!$C$8:$J$28</definedName>
    <definedName name="_xlnm._FilterDatabase" localSheetId="2" hidden="1">'ISO 9001'!$A$18:$J$45</definedName>
    <definedName name="_xlnm._FilterDatabase" localSheetId="3" hidden="1">'TS 16949 &amp; ISO 13485'!$F$1:$F$45</definedName>
    <definedName name="Ocena">Results!$AK$8:$AK$12</definedName>
    <definedName name="_xlnm.Print_Area" localSheetId="4">'Action Plan'!$A$1:$J$28</definedName>
    <definedName name="_xlnm.Print_Area" localSheetId="2">'ISO 9001'!$A$1:$J$47</definedName>
    <definedName name="_xlnm.Print_Area" localSheetId="1">Results!$A$1:$AF$102</definedName>
    <definedName name="_xlnm.Print_Area" localSheetId="6">Sheet1!$A$1:$N$48</definedName>
    <definedName name="_xlnm.Print_Area" localSheetId="0">Summary!$A$1:$Z$80</definedName>
    <definedName name="_xlnm.Print_Area" localSheetId="3">'TS 16949 &amp; ISO 13485'!$A$1:$H$42</definedName>
    <definedName name="_xlnm.Print_Titles" localSheetId="2">'ISO 9001'!$1:$5</definedName>
    <definedName name="_xlnm.Print_Titles" localSheetId="6">Sheet1!$1:$5</definedName>
    <definedName name="_xlnm.Print_Titles" localSheetId="3">'TS 16949 &amp; ISO 13485'!$1:$5</definedName>
    <definedName name="X">Results!$AK$3</definedName>
    <definedName name="YES">Results!$AK$4:$AK$5</definedName>
  </definedNames>
  <calcPr calcId="179017"/>
</workbook>
</file>

<file path=xl/calcChain.xml><?xml version="1.0" encoding="utf-8"?>
<calcChain xmlns="http://schemas.openxmlformats.org/spreadsheetml/2006/main">
  <c r="G23" i="1" l="1"/>
  <c r="G21" i="1" s="1"/>
  <c r="I23" i="1"/>
  <c r="I21" i="1" s="1"/>
  <c r="K23" i="1"/>
  <c r="K21" i="1" s="1"/>
  <c r="M23" i="1"/>
  <c r="M21" i="1" s="1"/>
  <c r="O23" i="1"/>
  <c r="O21" i="1" s="1"/>
  <c r="Q23" i="1"/>
  <c r="Q21" i="1" s="1"/>
  <c r="S23" i="1"/>
  <c r="S21" i="1" s="1"/>
  <c r="U23" i="1"/>
  <c r="U21" i="1" s="1"/>
  <c r="W23" i="1"/>
  <c r="W21" i="1" s="1"/>
  <c r="G26" i="1"/>
  <c r="G24" i="1" s="1"/>
  <c r="I26" i="1"/>
  <c r="I24" i="1" s="1"/>
  <c r="K26" i="1"/>
  <c r="K24" i="1" s="1"/>
  <c r="G29" i="1"/>
  <c r="G27" i="1" s="1"/>
  <c r="I29" i="1"/>
  <c r="I27" i="1" s="1"/>
  <c r="K29" i="1"/>
  <c r="M29" i="1"/>
  <c r="M27" i="1" s="1"/>
  <c r="O29" i="1"/>
  <c r="O27" i="1" s="1"/>
  <c r="Q29" i="1"/>
  <c r="Q27" i="1" s="1"/>
  <c r="K27" i="1"/>
  <c r="M38" i="1"/>
  <c r="M36" i="1"/>
  <c r="K38" i="1"/>
  <c r="K36" i="1" s="1"/>
  <c r="I38" i="1"/>
  <c r="I36" i="1"/>
  <c r="G38" i="1"/>
  <c r="G36" i="1" s="1"/>
  <c r="O35" i="1"/>
  <c r="O33" i="1" s="1"/>
  <c r="M35" i="1"/>
  <c r="M33" i="1" s="1"/>
  <c r="K35" i="1"/>
  <c r="K33" i="1" s="1"/>
  <c r="I35" i="1"/>
  <c r="I33" i="1" s="1"/>
  <c r="G35" i="1"/>
  <c r="G33" i="1" s="1"/>
  <c r="I32" i="1"/>
  <c r="I30" i="1" s="1"/>
  <c r="G32" i="1"/>
  <c r="G30" i="1" s="1"/>
  <c r="G44" i="1"/>
  <c r="G42" i="1" s="1"/>
  <c r="I44" i="1"/>
  <c r="I42" i="1" s="1"/>
  <c r="G47" i="1"/>
  <c r="AA45" i="1"/>
  <c r="G45" i="1"/>
  <c r="G95" i="1"/>
  <c r="G94" i="1" s="1"/>
  <c r="G92" i="1"/>
  <c r="G91" i="1" s="1"/>
  <c r="G89" i="1"/>
  <c r="G88" i="1" s="1"/>
  <c r="G86" i="1"/>
  <c r="G85" i="1" s="1"/>
  <c r="G83" i="1"/>
  <c r="G82" i="1" s="1"/>
  <c r="G80" i="1"/>
  <c r="G79" i="1" s="1"/>
  <c r="G77" i="1"/>
  <c r="G76" i="1" s="1"/>
  <c r="G74" i="1"/>
  <c r="G73" i="1" s="1"/>
  <c r="G68" i="1"/>
  <c r="G67" i="1" s="1"/>
  <c r="E68" i="1"/>
  <c r="E67" i="1" s="1"/>
  <c r="F68" i="1"/>
  <c r="F67" i="1" s="1"/>
  <c r="H68" i="1"/>
  <c r="H67" i="1" s="1"/>
  <c r="I68" i="1"/>
  <c r="I67" i="1" s="1"/>
  <c r="J68" i="1"/>
  <c r="J67" i="1" s="1"/>
  <c r="K68" i="1"/>
  <c r="K67" i="1" s="1"/>
  <c r="L68" i="1"/>
  <c r="L67" i="1" s="1"/>
  <c r="M68" i="1"/>
  <c r="M67" i="1" s="1"/>
  <c r="N68" i="1"/>
  <c r="N67" i="1" s="1"/>
  <c r="O68" i="1"/>
  <c r="O67" i="1" s="1"/>
  <c r="P68" i="1"/>
  <c r="P67" i="1" s="1"/>
  <c r="Q68" i="1"/>
  <c r="Q67" i="1" s="1"/>
  <c r="R68" i="1"/>
  <c r="R67" i="1" s="1"/>
  <c r="S68" i="1"/>
  <c r="S67" i="1" s="1"/>
  <c r="T68" i="1"/>
  <c r="T67" i="1" s="1"/>
  <c r="U68" i="1"/>
  <c r="U67" i="1" s="1"/>
  <c r="V68" i="1"/>
  <c r="V67" i="1" s="1"/>
  <c r="W68" i="1"/>
  <c r="W67" i="1" s="1"/>
  <c r="X68" i="1"/>
  <c r="X67" i="1" s="1"/>
  <c r="Y68" i="1"/>
  <c r="Y67" i="1" s="1"/>
  <c r="Z68" i="1"/>
  <c r="Z67" i="1" s="1"/>
  <c r="AA68" i="1"/>
  <c r="AA67" i="1" s="1"/>
  <c r="AB68" i="1"/>
  <c r="AB67" i="1" s="1"/>
  <c r="E71" i="1"/>
  <c r="E70" i="1" s="1"/>
  <c r="F71" i="1"/>
  <c r="F70" i="1" s="1"/>
  <c r="G71" i="1"/>
  <c r="G70" i="1" s="1"/>
  <c r="H71" i="1"/>
  <c r="H70" i="1" s="1"/>
  <c r="I71" i="1"/>
  <c r="I70" i="1" s="1"/>
  <c r="J71" i="1"/>
  <c r="J70" i="1" s="1"/>
  <c r="K71" i="1"/>
  <c r="K70" i="1" s="1"/>
  <c r="L71" i="1"/>
  <c r="L70" i="1" s="1"/>
  <c r="M71" i="1"/>
  <c r="M70" i="1" s="1"/>
  <c r="N71" i="1"/>
  <c r="N70" i="1" s="1"/>
  <c r="O71" i="1"/>
  <c r="O70" i="1" s="1"/>
  <c r="P71" i="1"/>
  <c r="P70" i="1" s="1"/>
  <c r="Q71" i="1"/>
  <c r="Q70" i="1" s="1"/>
  <c r="R71" i="1"/>
  <c r="R70" i="1" s="1"/>
  <c r="S71" i="1"/>
  <c r="S70" i="1" s="1"/>
  <c r="T71" i="1"/>
  <c r="T70" i="1" s="1"/>
  <c r="U71" i="1"/>
  <c r="U70" i="1" s="1"/>
  <c r="V71" i="1"/>
  <c r="V70" i="1" s="1"/>
  <c r="W71" i="1"/>
  <c r="W70" i="1" s="1"/>
  <c r="X71" i="1"/>
  <c r="X70" i="1" s="1"/>
  <c r="Y71" i="1"/>
  <c r="Y70" i="1" s="1"/>
  <c r="Z71" i="1"/>
  <c r="Z70" i="1" s="1"/>
  <c r="AA71" i="1"/>
  <c r="AA70" i="1" s="1"/>
  <c r="AB71" i="1"/>
  <c r="AB70" i="1" s="1"/>
  <c r="E74" i="1"/>
  <c r="E73" i="1" s="1"/>
  <c r="F74" i="1"/>
  <c r="F73" i="1" s="1"/>
  <c r="H74" i="1"/>
  <c r="H73" i="1" s="1"/>
  <c r="I74" i="1"/>
  <c r="I73" i="1" s="1"/>
  <c r="J74" i="1"/>
  <c r="J73" i="1" s="1"/>
  <c r="K74" i="1"/>
  <c r="K73" i="1" s="1"/>
  <c r="L74" i="1"/>
  <c r="L73" i="1" s="1"/>
  <c r="M74" i="1"/>
  <c r="M73" i="1" s="1"/>
  <c r="N74" i="1"/>
  <c r="N73" i="1" s="1"/>
  <c r="O74" i="1"/>
  <c r="O73" i="1" s="1"/>
  <c r="P74" i="1"/>
  <c r="P73" i="1" s="1"/>
  <c r="Q74" i="1"/>
  <c r="Q73" i="1" s="1"/>
  <c r="R74" i="1"/>
  <c r="R73" i="1" s="1"/>
  <c r="S74" i="1"/>
  <c r="S73" i="1" s="1"/>
  <c r="T74" i="1"/>
  <c r="T73" i="1" s="1"/>
  <c r="U74" i="1"/>
  <c r="U73" i="1" s="1"/>
  <c r="V74" i="1"/>
  <c r="V73" i="1" s="1"/>
  <c r="W74" i="1"/>
  <c r="W73" i="1" s="1"/>
  <c r="X74" i="1"/>
  <c r="X73" i="1" s="1"/>
  <c r="Y74" i="1"/>
  <c r="Y73" i="1" s="1"/>
  <c r="Z74" i="1"/>
  <c r="Z73" i="1" s="1"/>
  <c r="AA74" i="1"/>
  <c r="AA73" i="1" s="1"/>
  <c r="AB74" i="1"/>
  <c r="AB73" i="1" s="1"/>
  <c r="E77" i="1"/>
  <c r="E76" i="1" s="1"/>
  <c r="F77" i="1"/>
  <c r="F76" i="1" s="1"/>
  <c r="H77" i="1"/>
  <c r="H76" i="1" s="1"/>
  <c r="I77" i="1"/>
  <c r="I76" i="1" s="1"/>
  <c r="J77" i="1"/>
  <c r="J76" i="1" s="1"/>
  <c r="K77" i="1"/>
  <c r="K76" i="1" s="1"/>
  <c r="L77" i="1"/>
  <c r="L76" i="1" s="1"/>
  <c r="M77" i="1"/>
  <c r="M76" i="1" s="1"/>
  <c r="N77" i="1"/>
  <c r="N76" i="1" s="1"/>
  <c r="O77" i="1"/>
  <c r="O76" i="1" s="1"/>
  <c r="P77" i="1"/>
  <c r="P76" i="1" s="1"/>
  <c r="Q77" i="1"/>
  <c r="Q76" i="1" s="1"/>
  <c r="R77" i="1"/>
  <c r="R76" i="1" s="1"/>
  <c r="S77" i="1"/>
  <c r="S76" i="1" s="1"/>
  <c r="T77" i="1"/>
  <c r="T76" i="1" s="1"/>
  <c r="U77" i="1"/>
  <c r="U76" i="1" s="1"/>
  <c r="V77" i="1"/>
  <c r="V76" i="1" s="1"/>
  <c r="W77" i="1"/>
  <c r="W76" i="1" s="1"/>
  <c r="X77" i="1"/>
  <c r="X76" i="1" s="1"/>
  <c r="Y77" i="1"/>
  <c r="Y76" i="1" s="1"/>
  <c r="Z77" i="1"/>
  <c r="Z76" i="1" s="1"/>
  <c r="AA77" i="1"/>
  <c r="AA76" i="1" s="1"/>
  <c r="AB77" i="1"/>
  <c r="AB76" i="1" s="1"/>
  <c r="E80" i="1"/>
  <c r="E79" i="1" s="1"/>
  <c r="F80" i="1"/>
  <c r="F79" i="1" s="1"/>
  <c r="H80" i="1"/>
  <c r="H79" i="1" s="1"/>
  <c r="I80" i="1"/>
  <c r="I79" i="1" s="1"/>
  <c r="J80" i="1"/>
  <c r="J79" i="1" s="1"/>
  <c r="K80" i="1"/>
  <c r="K79" i="1" s="1"/>
  <c r="L80" i="1"/>
  <c r="L79" i="1" s="1"/>
  <c r="M80" i="1"/>
  <c r="M79" i="1" s="1"/>
  <c r="N80" i="1"/>
  <c r="N79" i="1" s="1"/>
  <c r="O80" i="1"/>
  <c r="O79" i="1" s="1"/>
  <c r="P80" i="1"/>
  <c r="P79" i="1" s="1"/>
  <c r="Q80" i="1"/>
  <c r="Q79" i="1" s="1"/>
  <c r="R80" i="1"/>
  <c r="R79" i="1" s="1"/>
  <c r="S80" i="1"/>
  <c r="S79" i="1" s="1"/>
  <c r="T80" i="1"/>
  <c r="T79" i="1" s="1"/>
  <c r="U80" i="1"/>
  <c r="U79" i="1" s="1"/>
  <c r="V80" i="1"/>
  <c r="V79" i="1" s="1"/>
  <c r="W80" i="1"/>
  <c r="W79" i="1" s="1"/>
  <c r="X80" i="1"/>
  <c r="X79" i="1" s="1"/>
  <c r="Y80" i="1"/>
  <c r="Y79" i="1" s="1"/>
  <c r="Z80" i="1"/>
  <c r="Z79" i="1" s="1"/>
  <c r="AA80" i="1"/>
  <c r="AA79" i="1" s="1"/>
  <c r="AB80" i="1"/>
  <c r="AB79" i="1" s="1"/>
  <c r="E83" i="1"/>
  <c r="E82" i="1" s="1"/>
  <c r="F83" i="1"/>
  <c r="F82" i="1" s="1"/>
  <c r="H83" i="1"/>
  <c r="H82" i="1" s="1"/>
  <c r="I83" i="1"/>
  <c r="I82" i="1" s="1"/>
  <c r="J83" i="1"/>
  <c r="J82" i="1" s="1"/>
  <c r="K83" i="1"/>
  <c r="K82" i="1" s="1"/>
  <c r="L83" i="1"/>
  <c r="L82" i="1" s="1"/>
  <c r="M83" i="1"/>
  <c r="M82" i="1" s="1"/>
  <c r="N83" i="1"/>
  <c r="N82" i="1" s="1"/>
  <c r="O83" i="1"/>
  <c r="O82" i="1" s="1"/>
  <c r="P83" i="1"/>
  <c r="P82" i="1" s="1"/>
  <c r="Q83" i="1"/>
  <c r="Q82" i="1" s="1"/>
  <c r="R83" i="1"/>
  <c r="R82" i="1" s="1"/>
  <c r="S83" i="1"/>
  <c r="S82" i="1" s="1"/>
  <c r="T83" i="1"/>
  <c r="T82" i="1" s="1"/>
  <c r="U83" i="1"/>
  <c r="U82" i="1" s="1"/>
  <c r="V83" i="1"/>
  <c r="V82" i="1" s="1"/>
  <c r="W83" i="1"/>
  <c r="W82" i="1" s="1"/>
  <c r="X83" i="1"/>
  <c r="X82" i="1" s="1"/>
  <c r="Y83" i="1"/>
  <c r="Y82" i="1" s="1"/>
  <c r="Z83" i="1"/>
  <c r="Z82" i="1" s="1"/>
  <c r="AA83" i="1"/>
  <c r="AA82" i="1" s="1"/>
  <c r="AB83" i="1"/>
  <c r="AB82" i="1" s="1"/>
  <c r="E86" i="1"/>
  <c r="E85" i="1" s="1"/>
  <c r="F86" i="1"/>
  <c r="F85" i="1" s="1"/>
  <c r="H86" i="1"/>
  <c r="H85" i="1" s="1"/>
  <c r="I86" i="1"/>
  <c r="I85" i="1" s="1"/>
  <c r="J86" i="1"/>
  <c r="J85" i="1" s="1"/>
  <c r="K86" i="1"/>
  <c r="K85" i="1" s="1"/>
  <c r="L86" i="1"/>
  <c r="L85" i="1" s="1"/>
  <c r="M86" i="1"/>
  <c r="M85" i="1" s="1"/>
  <c r="N86" i="1"/>
  <c r="N85" i="1" s="1"/>
  <c r="O86" i="1"/>
  <c r="O85" i="1" s="1"/>
  <c r="P86" i="1"/>
  <c r="P85" i="1" s="1"/>
  <c r="Q86" i="1"/>
  <c r="Q85" i="1" s="1"/>
  <c r="R86" i="1"/>
  <c r="R85" i="1" s="1"/>
  <c r="S86" i="1"/>
  <c r="S85" i="1" s="1"/>
  <c r="T86" i="1"/>
  <c r="T85" i="1" s="1"/>
  <c r="U86" i="1"/>
  <c r="U85" i="1" s="1"/>
  <c r="V86" i="1"/>
  <c r="V85" i="1" s="1"/>
  <c r="W86" i="1"/>
  <c r="W85" i="1" s="1"/>
  <c r="X86" i="1"/>
  <c r="X85" i="1" s="1"/>
  <c r="Y86" i="1"/>
  <c r="Y85" i="1" s="1"/>
  <c r="Z86" i="1"/>
  <c r="Z85" i="1" s="1"/>
  <c r="AA86" i="1"/>
  <c r="AA85" i="1" s="1"/>
  <c r="AB86" i="1"/>
  <c r="AB85" i="1" s="1"/>
  <c r="E89" i="1"/>
  <c r="E88" i="1" s="1"/>
  <c r="F89" i="1"/>
  <c r="F88" i="1" s="1"/>
  <c r="H89" i="1"/>
  <c r="H88" i="1" s="1"/>
  <c r="I89" i="1"/>
  <c r="I88" i="1" s="1"/>
  <c r="J89" i="1"/>
  <c r="J88" i="1" s="1"/>
  <c r="K89" i="1"/>
  <c r="K88" i="1" s="1"/>
  <c r="L89" i="1"/>
  <c r="L88" i="1" s="1"/>
  <c r="M89" i="1"/>
  <c r="M88" i="1" s="1"/>
  <c r="N89" i="1"/>
  <c r="N88" i="1" s="1"/>
  <c r="O89" i="1"/>
  <c r="O88" i="1" s="1"/>
  <c r="P89" i="1"/>
  <c r="P88" i="1" s="1"/>
  <c r="Q89" i="1"/>
  <c r="Q88" i="1" s="1"/>
  <c r="R89" i="1"/>
  <c r="R88" i="1" s="1"/>
  <c r="S89" i="1"/>
  <c r="S88" i="1" s="1"/>
  <c r="T89" i="1"/>
  <c r="T88" i="1" s="1"/>
  <c r="U89" i="1"/>
  <c r="U88" i="1" s="1"/>
  <c r="V89" i="1"/>
  <c r="V88" i="1" s="1"/>
  <c r="W89" i="1"/>
  <c r="W88" i="1" s="1"/>
  <c r="X89" i="1"/>
  <c r="X88" i="1" s="1"/>
  <c r="Y89" i="1"/>
  <c r="Y88" i="1" s="1"/>
  <c r="Z89" i="1"/>
  <c r="Z88" i="1" s="1"/>
  <c r="AA89" i="1"/>
  <c r="AA88" i="1" s="1"/>
  <c r="AB89" i="1"/>
  <c r="AB88" i="1" s="1"/>
  <c r="E92" i="1"/>
  <c r="E91" i="1" s="1"/>
  <c r="F92" i="1"/>
  <c r="F91" i="1" s="1"/>
  <c r="H92" i="1"/>
  <c r="H91" i="1" s="1"/>
  <c r="I92" i="1"/>
  <c r="I91" i="1" s="1"/>
  <c r="J92" i="1"/>
  <c r="J91" i="1" s="1"/>
  <c r="K92" i="1"/>
  <c r="K91" i="1" s="1"/>
  <c r="L92" i="1"/>
  <c r="L91" i="1" s="1"/>
  <c r="M92" i="1"/>
  <c r="M91" i="1" s="1"/>
  <c r="N92" i="1"/>
  <c r="N91" i="1" s="1"/>
  <c r="O92" i="1"/>
  <c r="O91" i="1" s="1"/>
  <c r="P92" i="1"/>
  <c r="P91" i="1" s="1"/>
  <c r="Q92" i="1"/>
  <c r="Q91" i="1" s="1"/>
  <c r="R92" i="1"/>
  <c r="R91" i="1" s="1"/>
  <c r="S92" i="1"/>
  <c r="S91" i="1" s="1"/>
  <c r="T92" i="1"/>
  <c r="T91" i="1" s="1"/>
  <c r="U92" i="1"/>
  <c r="U91" i="1" s="1"/>
  <c r="V92" i="1"/>
  <c r="V91" i="1" s="1"/>
  <c r="W92" i="1"/>
  <c r="W91" i="1" s="1"/>
  <c r="X92" i="1"/>
  <c r="X91" i="1" s="1"/>
  <c r="Y92" i="1"/>
  <c r="Y91" i="1" s="1"/>
  <c r="Z92" i="1"/>
  <c r="Z91" i="1" s="1"/>
  <c r="AA92" i="1"/>
  <c r="AA91" i="1" s="1"/>
  <c r="AB92" i="1"/>
  <c r="AB91" i="1" s="1"/>
  <c r="E95" i="1"/>
  <c r="E94" i="1" s="1"/>
  <c r="F95" i="1"/>
  <c r="F94" i="1" s="1"/>
  <c r="H95" i="1"/>
  <c r="H94" i="1" s="1"/>
  <c r="I95" i="1"/>
  <c r="I94" i="1" s="1"/>
  <c r="J95" i="1"/>
  <c r="J94" i="1" s="1"/>
  <c r="K95" i="1"/>
  <c r="K94" i="1" s="1"/>
  <c r="L95" i="1"/>
  <c r="L94" i="1" s="1"/>
  <c r="M95" i="1"/>
  <c r="M94" i="1" s="1"/>
  <c r="N95" i="1"/>
  <c r="N94" i="1" s="1"/>
  <c r="O95" i="1"/>
  <c r="O94" i="1" s="1"/>
  <c r="P95" i="1"/>
  <c r="P94" i="1" s="1"/>
  <c r="Q95" i="1"/>
  <c r="Q94" i="1" s="1"/>
  <c r="R95" i="1"/>
  <c r="R94" i="1" s="1"/>
  <c r="S95" i="1"/>
  <c r="S94" i="1" s="1"/>
  <c r="T95" i="1"/>
  <c r="T94" i="1" s="1"/>
  <c r="U95" i="1"/>
  <c r="U94" i="1" s="1"/>
  <c r="V95" i="1"/>
  <c r="V94" i="1" s="1"/>
  <c r="W95" i="1"/>
  <c r="W94" i="1" s="1"/>
  <c r="X95" i="1"/>
  <c r="X94" i="1" s="1"/>
  <c r="Y95" i="1"/>
  <c r="Y94" i="1" s="1"/>
  <c r="Z95" i="1"/>
  <c r="Z94" i="1" s="1"/>
  <c r="AA95" i="1"/>
  <c r="AA94" i="1" s="1"/>
  <c r="AB95" i="1"/>
  <c r="AB94" i="1" s="1"/>
  <c r="K59" i="1"/>
  <c r="K57" i="1" s="1"/>
  <c r="I59" i="1"/>
  <c r="G59" i="1"/>
  <c r="I57" i="1"/>
  <c r="K56" i="1"/>
  <c r="K54" i="1" s="1"/>
  <c r="I56" i="1"/>
  <c r="I54" i="1" s="1"/>
  <c r="G56" i="1"/>
  <c r="G54" i="1" s="1"/>
  <c r="O53" i="1"/>
  <c r="O51" i="1" s="1"/>
  <c r="M53" i="1"/>
  <c r="M51" i="1" s="1"/>
  <c r="K53" i="1"/>
  <c r="K51" i="1" s="1"/>
  <c r="I53" i="1"/>
  <c r="I51" i="1" s="1"/>
  <c r="G53" i="1"/>
  <c r="G51" i="1" s="1"/>
  <c r="Y50" i="1"/>
  <c r="Y48" i="1" s="1"/>
  <c r="W50" i="1"/>
  <c r="W48" i="1" s="1"/>
  <c r="U50" i="1"/>
  <c r="U48" i="1" s="1"/>
  <c r="S50" i="1"/>
  <c r="S48" i="1" s="1"/>
  <c r="Q50" i="1"/>
  <c r="Q48" i="1" s="1"/>
  <c r="O50" i="1"/>
  <c r="O48" i="1" s="1"/>
  <c r="M50" i="1"/>
  <c r="M48" i="1" s="1"/>
  <c r="K50" i="1"/>
  <c r="K48" i="1" s="1"/>
  <c r="I50" i="1"/>
  <c r="I48" i="1" s="1"/>
  <c r="G50" i="1"/>
  <c r="D4" i="2"/>
  <c r="H28" i="12"/>
  <c r="H27" i="12"/>
  <c r="H26" i="12"/>
  <c r="H25" i="12"/>
  <c r="H24" i="12"/>
  <c r="H23" i="12"/>
  <c r="H22" i="12"/>
  <c r="H21" i="12"/>
  <c r="H20" i="12"/>
  <c r="H19" i="12"/>
  <c r="H18" i="12"/>
  <c r="A18" i="12"/>
  <c r="A19" i="12"/>
  <c r="A20" i="12" s="1"/>
  <c r="A21" i="12" s="1"/>
  <c r="A22" i="12" s="1"/>
  <c r="A23" i="12" s="1"/>
  <c r="A24" i="12" s="1"/>
  <c r="A25" i="12" s="1"/>
  <c r="A26" i="12" s="1"/>
  <c r="A27" i="12" s="1"/>
  <c r="A28" i="12" s="1"/>
  <c r="H17" i="12"/>
  <c r="H16" i="12"/>
  <c r="H15" i="12"/>
  <c r="H14" i="12"/>
  <c r="H13" i="12"/>
  <c r="H12" i="12"/>
  <c r="H11" i="12"/>
  <c r="L10" i="12"/>
  <c r="H10" i="12"/>
  <c r="L9" i="12"/>
  <c r="H9" i="12"/>
  <c r="W48" i="6"/>
  <c r="V48" i="6"/>
  <c r="X48" i="6"/>
  <c r="V47" i="6"/>
  <c r="X47" i="6" s="1"/>
  <c r="W47" i="6"/>
  <c r="W46" i="6"/>
  <c r="V46" i="6"/>
  <c r="X46" i="6" s="1"/>
  <c r="W45" i="6"/>
  <c r="V45" i="6"/>
  <c r="X45" i="6" s="1"/>
  <c r="M44" i="6"/>
  <c r="L44" i="6"/>
  <c r="K44" i="6"/>
  <c r="J44" i="6"/>
  <c r="I44" i="6"/>
  <c r="H44" i="6"/>
  <c r="G44" i="6"/>
  <c r="V44" i="6" s="1"/>
  <c r="X44" i="6" s="1"/>
  <c r="F44" i="6"/>
  <c r="D44" i="6"/>
  <c r="E44" i="6"/>
  <c r="W44" i="6"/>
  <c r="W43" i="6"/>
  <c r="V43" i="6"/>
  <c r="X43" i="6"/>
  <c r="W42" i="6"/>
  <c r="V42" i="6"/>
  <c r="X42" i="6" s="1"/>
  <c r="W41" i="6"/>
  <c r="V41" i="6"/>
  <c r="X41" i="6" s="1"/>
  <c r="W40" i="6"/>
  <c r="V40" i="6"/>
  <c r="X40" i="6"/>
  <c r="M39" i="6"/>
  <c r="L39" i="6"/>
  <c r="K39" i="6"/>
  <c r="J39" i="6"/>
  <c r="I39" i="6"/>
  <c r="H39" i="6"/>
  <c r="G39" i="6"/>
  <c r="F39" i="6"/>
  <c r="W39" i="6" s="1"/>
  <c r="D39" i="6"/>
  <c r="E39" i="6"/>
  <c r="V38" i="6"/>
  <c r="X38" i="6" s="1"/>
  <c r="W38" i="6"/>
  <c r="W37" i="6"/>
  <c r="V37" i="6"/>
  <c r="X37" i="6" s="1"/>
  <c r="W36" i="6"/>
  <c r="V36" i="6"/>
  <c r="X36" i="6"/>
  <c r="W35" i="6"/>
  <c r="V35" i="6"/>
  <c r="X35" i="6"/>
  <c r="M34" i="6"/>
  <c r="L34" i="6"/>
  <c r="K34" i="6"/>
  <c r="J34" i="6"/>
  <c r="I34" i="6"/>
  <c r="H34" i="6"/>
  <c r="G34" i="6"/>
  <c r="D34" i="6"/>
  <c r="E34" i="6"/>
  <c r="W34" i="6" s="1"/>
  <c r="F34" i="6"/>
  <c r="W33" i="6"/>
  <c r="V33" i="6"/>
  <c r="W32" i="6"/>
  <c r="V32" i="6"/>
  <c r="X32" i="6" s="1"/>
  <c r="W31" i="6"/>
  <c r="V31" i="6"/>
  <c r="M30" i="6"/>
  <c r="L30" i="6"/>
  <c r="K30" i="6"/>
  <c r="J30" i="6"/>
  <c r="I30" i="6"/>
  <c r="H30" i="6"/>
  <c r="G30" i="6"/>
  <c r="F30" i="6"/>
  <c r="W30" i="6" s="1"/>
  <c r="E30" i="6"/>
  <c r="D30" i="6"/>
  <c r="W29" i="6"/>
  <c r="V29" i="6"/>
  <c r="X29" i="6" s="1"/>
  <c r="W28" i="6"/>
  <c r="V28" i="6"/>
  <c r="X28" i="6" s="1"/>
  <c r="W27" i="6"/>
  <c r="V27" i="6"/>
  <c r="X27" i="6"/>
  <c r="W26" i="6"/>
  <c r="V26" i="6"/>
  <c r="X26" i="6"/>
  <c r="W25" i="6"/>
  <c r="V25" i="6"/>
  <c r="W24" i="6"/>
  <c r="V24" i="6"/>
  <c r="M23" i="6"/>
  <c r="L23" i="6"/>
  <c r="K23" i="6"/>
  <c r="J23" i="6"/>
  <c r="I23" i="6"/>
  <c r="H23" i="6"/>
  <c r="G23" i="6"/>
  <c r="F23" i="6"/>
  <c r="E23" i="6"/>
  <c r="D23" i="6"/>
  <c r="W23" i="6" s="1"/>
  <c r="W22" i="6"/>
  <c r="V22" i="6"/>
  <c r="X22" i="6" s="1"/>
  <c r="W21" i="6"/>
  <c r="V21" i="6"/>
  <c r="W20" i="6"/>
  <c r="V20" i="6"/>
  <c r="X20" i="6"/>
  <c r="N4" i="6"/>
  <c r="C4" i="6"/>
  <c r="D4" i="14"/>
  <c r="A95" i="1"/>
  <c r="A92" i="1"/>
  <c r="A89" i="1"/>
  <c r="A86" i="1"/>
  <c r="A83" i="1"/>
  <c r="A80" i="1"/>
  <c r="A77" i="1"/>
  <c r="A74" i="1"/>
  <c r="A71" i="1"/>
  <c r="A68" i="1"/>
  <c r="Z4" i="1"/>
  <c r="J4" i="1"/>
  <c r="X31" i="6"/>
  <c r="X33" i="6"/>
  <c r="X24" i="6"/>
  <c r="X25" i="6"/>
  <c r="X21" i="6"/>
  <c r="V30" i="6"/>
  <c r="X30" i="6" s="1"/>
  <c r="V23" i="6"/>
  <c r="X23" i="6" s="1"/>
  <c r="AC79" i="1"/>
  <c r="G48" i="1"/>
  <c r="Y24" i="1"/>
  <c r="Y36" i="1" l="1"/>
  <c r="AA42" i="1"/>
  <c r="V39" i="6"/>
  <c r="X39" i="6" s="1"/>
  <c r="Y21" i="1"/>
  <c r="AC91" i="1"/>
  <c r="AC85" i="1"/>
  <c r="AC73" i="1"/>
  <c r="Y30" i="1"/>
  <c r="V34" i="6"/>
  <c r="X34" i="6" s="1"/>
  <c r="AC94" i="1"/>
  <c r="Y27" i="1"/>
  <c r="AA57" i="1"/>
  <c r="AA48" i="1"/>
  <c r="Y97" i="1"/>
  <c r="G100" i="1"/>
  <c r="X48" i="10" s="1"/>
  <c r="H53" i="10" s="1"/>
  <c r="N97" i="1"/>
  <c r="E97" i="1"/>
  <c r="Q97" i="1"/>
  <c r="U97" i="1"/>
  <c r="AA54" i="1"/>
  <c r="AC88" i="1"/>
  <c r="AC70" i="1"/>
  <c r="AC82" i="1"/>
  <c r="H97" i="1"/>
  <c r="AA51" i="1"/>
  <c r="AC67" i="1"/>
  <c r="AC76" i="1"/>
  <c r="G57" i="1"/>
  <c r="AC42" i="1" s="1"/>
  <c r="O48" i="10" s="1"/>
  <c r="AA21" i="1"/>
  <c r="G48" i="10" s="1"/>
  <c r="G53" i="10" s="1"/>
  <c r="Y33" i="1"/>
  <c r="G51" i="10" l="1"/>
  <c r="O51" i="10"/>
  <c r="X5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Jakub Gerka</author>
  </authors>
  <commentList>
    <comment ref="F18" authorId="0" shapeId="0" xr:uid="{00000000-0006-0000-0300-000001000000}">
      <text>
        <r>
          <rPr>
            <b/>
            <sz val="9"/>
            <color indexed="81"/>
            <rFont val="Tahoma"/>
            <family val="2"/>
            <charset val="238"/>
          </rPr>
          <t>For suppliers certified with ISO/TS 16949 or ISO 13485 only.
NA in other case.</t>
        </r>
      </text>
    </comment>
  </commentList>
</comments>
</file>

<file path=xl/sharedStrings.xml><?xml version="1.0" encoding="utf-8"?>
<sst xmlns="http://schemas.openxmlformats.org/spreadsheetml/2006/main" count="901" uniqueCount="420">
  <si>
    <t>- Original data charts
- Cumulative reject charts
- Control charts
- significant characteristics
- Writing device for process parameters (temperature, time, pressure, ...)
- Production data logging (e.g., plant downtimes, power failures, program error messages)
- Process capability data
- Failure types &amp; frequencies
- Failure costs (non-conformance)
- Process parameters and changes
- Scrap / rework
- Quarantine announcements / sorting actions
- Cycle times; through flow times
- SPC
- Pareto analyses
- Cause &amp; effect diagrams
- FMEA</t>
  </si>
  <si>
    <t>- Additional dimensional material, functional and endurance checks and tests
- Cause &amp; effects diagram
- FMEA / failure analysis
- Process capability analysis
- Quality control circles
- 8D method
- Analytical assessment methods
- Information flow to the customer
- 3 x 5 Why method
- Problem downtime logging</t>
  </si>
  <si>
    <t>- Quality agreements with customers
- Customer specific requirements
- Customer requirements for identification of special, significant characteristics
- Shipping audits
- Endurance tests/long-term trials
- Inspection regulations
- Storage / processing schedules / providing parts / shipping
- Function tests
- Suitability of checking and measurement equipment
- Aligned checking procedures (measurement points, fixing concept, equipment, ...)
- Up-to-date specifications
- Target agreements to achieve zero-defect objective
- Implement customer demands for production tests under peak production conditions</t>
  </si>
  <si>
    <t>- Adequate, appropriate means of transport
- Defined storage points
- KANBAN
- Just in time
- Stores management
- Change status
- Stock levels
- Production quantities tailored to the customer’s needs
- ESD protection for electronic parts</t>
  </si>
  <si>
    <t xml:space="preserve">requirements fully met </t>
  </si>
  <si>
    <t>requirements partially met - major deviations 
(~50% compliance, corrective actions required)</t>
  </si>
  <si>
    <t>CORRECTIVE/IMPROVEMENT ACTION LIST</t>
  </si>
  <si>
    <t>Open</t>
  </si>
  <si>
    <t>On hold</t>
  </si>
  <si>
    <t>Closed</t>
  </si>
  <si>
    <t>Delayed</t>
  </si>
  <si>
    <t>Status list</t>
  </si>
  <si>
    <t>Item #</t>
  </si>
  <si>
    <t>Action</t>
  </si>
  <si>
    <t>Owner</t>
  </si>
  <si>
    <t>Date Started</t>
  </si>
  <si>
    <t>Due Date</t>
  </si>
  <si>
    <t>STATUS</t>
  </si>
  <si>
    <t>Control</t>
  </si>
  <si>
    <t>Completion Date</t>
  </si>
  <si>
    <t>Comments / Remarks</t>
  </si>
  <si>
    <t>Date list</t>
  </si>
  <si>
    <t>Today is</t>
  </si>
  <si>
    <t>Tommorow is</t>
  </si>
  <si>
    <t>SUPPLIER AGREEMENTS STATUS</t>
  </si>
  <si>
    <t>Comments:</t>
  </si>
  <si>
    <t>IMPROVEMENT PROCESS</t>
  </si>
  <si>
    <t>Type</t>
  </si>
  <si>
    <t>SUMMARY TAB</t>
  </si>
  <si>
    <t>SCORES</t>
  </si>
  <si>
    <t>BASIC REQUIREMENTS AUDIT QUESTIONNAIRE</t>
  </si>
  <si>
    <t>Rev.</t>
  </si>
  <si>
    <t>KEI specific</t>
  </si>
  <si>
    <t>AUDIT DETAILED RESULTS</t>
  </si>
  <si>
    <t>supplier assessment criteria, supplier performance records, management review meetings minutes, improvement actions, audits</t>
  </si>
  <si>
    <t>Sample and review files for compliance</t>
  </si>
  <si>
    <t>Verify procedure</t>
  </si>
  <si>
    <t>If supplying products that require formal installation process, verify procedure.  If not supplying product leave score as N/A</t>
  </si>
  <si>
    <t>Does the supplier have a documented procedure defining the method of communicating with a customer?</t>
  </si>
  <si>
    <t>Does the supplier have a documented procedure defining the requirement for issue and implementation of advisory notices?</t>
  </si>
  <si>
    <t>TS 16949</t>
  </si>
  <si>
    <t>Does the supplier supply product that is required to sterilized? If so, does the supplier have a documented procedure defining the requirements and are records defining the process parameters maintained?</t>
  </si>
  <si>
    <t>If supplying products that require sterilization, verify procedure and records.  If not supplying product leave score as N/A</t>
  </si>
  <si>
    <t>Does the supplier have a documented procedure defining the traceability of supplied  product in accordance to ISO 13485?</t>
  </si>
  <si>
    <t>Verify  documented requirements</t>
  </si>
  <si>
    <t>Does the supplier supply product that requires a formal installation process? If so, does the supplier have a documented procedure defining the requirements</t>
  </si>
  <si>
    <t>Does the supplier have documented procedures for maintenance activities?  Are records maintained?</t>
  </si>
  <si>
    <t>Verify procedure and records for compliance</t>
  </si>
  <si>
    <t>Does the Organization have an Internal Laboratory Facility?
Is the lab scope defined with capabilities and included in the quality management system? Are the following technical requirements specified and implemented:
- adequacy of laboratory procedures?
- qualifications of the laboratory personnel conducting tests?
- testing of the commodity?
- performing these tests correctly, traceable to the relevant process standard?
- review of the related quality records?</t>
  </si>
  <si>
    <t>Does the Organization:
- conduct measurement system analysis (Gage R&amp;R) for existing systems?
- use measurement system analytical methods and acceptance criteria that conform to customer requirements?
Gage R&amp;R &lt;10% - system acceptable
30%&lt; Gage R&amp;R &gt;10% - improvement action needed
Gage R&amp;R &gt;30% - system not capable</t>
  </si>
  <si>
    <t>Does the supplier have a documented procedure defining the analysis of data to verify the effectiveness of the quality management system?</t>
  </si>
  <si>
    <t>Verify procedure, look for improvements taken utilizing this process</t>
  </si>
  <si>
    <t xml:space="preserve">Does the Organization have a standardized Continuous Improvement practice such as 6Sigma, Lean Management, Lessons Learned, Compass or Shainin? </t>
  </si>
  <si>
    <t>engineering change management system, drawing release and control records, authorization process</t>
  </si>
  <si>
    <t>Environmental certification</t>
  </si>
  <si>
    <t>Process support/ Personnel resources</t>
  </si>
  <si>
    <t>In the case of deviations from product and process requirements, are the causes analyzed and the corrective actions checked for effectiveness?</t>
  </si>
  <si>
    <t>- Specifications
- Significant characteristics
- Function
- Process parameters / capability
- Identification, packing
- Audit plans (for all areas; for product and process audits) including identification of planned and event-related audits
- Frequency of product audits
- Requirements for product audits
- Audit results; audit reports
- Auditor qualifications
- Audit results in the management review
- Developing metrics before and after implementing actions
The capacity of checking and inspection devices, current inspection instructions, specified traceability documentation and responsibilities must be clearly controlled.</t>
  </si>
  <si>
    <t>- Quantities in store
- Protection from damage
- Cleanliness, tidiness, over-filling (storage points &amp; containers)
- Monitor storage periods
- Environmental and climatic influences
- Customer specific packing instructions (including packing supplied by the customer)
- Information on available stock levels
- Substitute packaging</t>
  </si>
  <si>
    <t>Does the supplier maintain files for product specifications and QMS requirements for each supplied product?</t>
  </si>
  <si>
    <t>Does the supplier have  documented requirements for health, cleanliness, and clothing of personnel working on supplied product?</t>
  </si>
  <si>
    <t>Conversion Rate</t>
  </si>
  <si>
    <r>
      <rPr>
        <b/>
        <sz val="11"/>
        <color indexed="8"/>
        <rFont val="Arial"/>
        <family val="2"/>
      </rPr>
      <t xml:space="preserve">Reactive </t>
    </r>
    <r>
      <rPr>
        <sz val="11"/>
        <color indexed="8"/>
        <rFont val="Arial"/>
        <family val="2"/>
        <charset val="238"/>
      </rPr>
      <t>- Supplier issue based</t>
    </r>
  </si>
  <si>
    <r>
      <rPr>
        <b/>
        <sz val="11"/>
        <color indexed="8"/>
        <rFont val="Arial"/>
        <family val="2"/>
      </rPr>
      <t>Other</t>
    </r>
    <r>
      <rPr>
        <sz val="11"/>
        <color indexed="8"/>
        <rFont val="Arial"/>
        <family val="2"/>
        <charset val="238"/>
      </rPr>
      <t xml:space="preserve">  -               defined by Auditor</t>
    </r>
  </si>
  <si>
    <r>
      <rPr>
        <b/>
        <sz val="11"/>
        <color indexed="8"/>
        <rFont val="Arial"/>
        <family val="2"/>
      </rPr>
      <t>Development</t>
    </r>
    <r>
      <rPr>
        <sz val="11"/>
        <color indexed="8"/>
        <rFont val="Arial"/>
        <family val="2"/>
        <charset val="238"/>
      </rPr>
      <t xml:space="preserve"> -            2nd or more audit</t>
    </r>
  </si>
  <si>
    <r>
      <rPr>
        <b/>
        <sz val="11"/>
        <color indexed="8"/>
        <rFont val="Arial"/>
        <family val="2"/>
      </rPr>
      <t>Qualification</t>
    </r>
    <r>
      <rPr>
        <sz val="11"/>
        <color indexed="8"/>
        <rFont val="Arial"/>
        <family val="2"/>
        <charset val="238"/>
      </rPr>
      <t xml:space="preserve"> -             Initial</t>
    </r>
  </si>
  <si>
    <t>Report approved by (*):</t>
  </si>
  <si>
    <t>Has any project been transferred from development to serial production?</t>
  </si>
  <si>
    <t>not applicable or not assessed                                                                            (Questions scored N/A will not be calculated and will not affect scoring)</t>
  </si>
  <si>
    <t>not applicable or not assessed                                                                                                             (Questions scored N/A will not be calculated and will not affect scoring)</t>
  </si>
  <si>
    <t>N/A</t>
  </si>
  <si>
    <t>AIAG  /  ISO 13485 / TS 16949 REQUIREMENTS
AUDIT QUESTIONNAIRE</t>
  </si>
  <si>
    <t>TS 16949 &amp; ISO 13485</t>
  </si>
  <si>
    <t>17</t>
  </si>
  <si>
    <t>18</t>
  </si>
  <si>
    <t>19</t>
  </si>
  <si>
    <t>20</t>
  </si>
  <si>
    <t>21</t>
  </si>
  <si>
    <t>22</t>
  </si>
  <si>
    <t>23</t>
  </si>
  <si>
    <t>24</t>
  </si>
  <si>
    <t>MANUFACTURING PROCESS
AUDIT QUESTIONNAIRE</t>
  </si>
  <si>
    <t>Overall score
for sub-elements</t>
  </si>
  <si>
    <t>Manufacturing Process
Overall Score</t>
  </si>
  <si>
    <r>
      <t xml:space="preserve">Overall ISO result
</t>
    </r>
    <r>
      <rPr>
        <sz val="7"/>
        <color indexed="8"/>
        <rFont val="Arial"/>
        <family val="2"/>
        <charset val="238"/>
      </rPr>
      <t>(ISO 9001 &amp; Manufacturing)</t>
    </r>
  </si>
  <si>
    <t>TS 16949 &amp; ISO 13485 Requirements</t>
  </si>
  <si>
    <t>Audit Instructions</t>
  </si>
  <si>
    <t>Self Assessment:</t>
  </si>
  <si>
    <t>Basic Audit Instructions:</t>
  </si>
  <si>
    <t>Manufacturing Process:</t>
  </si>
  <si>
    <t>TS 16949 &amp;ISO 13485:</t>
  </si>
  <si>
    <t>Audit Ref # and tab</t>
  </si>
  <si>
    <t>Analysis:</t>
  </si>
  <si>
    <t>Audit Wrap up:</t>
  </si>
  <si>
    <t>Audit Storage Location:</t>
  </si>
  <si>
    <t>Pre Audit Preparations:</t>
  </si>
  <si>
    <t>This form is designed to have the ISO 9001 tab completed prior to completing the TS 16949 &amp; ISO 13485 tab.  The auditor needs to be cognizant of the type of audit being performed and that questions pertaining to TS 16949 and ISO 13485 are documented separately.</t>
  </si>
  <si>
    <t>On the Summary page the overall score is automatically calculated.  This is a combination of  the scored questions and the weighting establish for each weighted question.  The Results tab can be used to quickly see where the supplier has strengths and weaknesses.  This data will be valuable to others reading the  audit form to make intelligent decisions concerning this supplier.</t>
  </si>
  <si>
    <t>Upon completion the auditor will store the audit records on the SharePoint site.  The location will be in the sub-folder of the yearly audit schedule.</t>
  </si>
  <si>
    <t>Upon completion of the audit form the auditor should schedule a wrap up meeting with the supplier representative.  During this meeting the auditor needs to show the supplier the areas that they excel in and areas where they need additional work.  During this meeting the auditor will go over the areas of concern and make sure the supplier is firmly aware of evidence for the concern and agree upon a plan to reduce the risk  or eliminate the concern.  The auditor may choose to use the Action Plan tab to document these plans or may choose to open a SCAR to formally document the concern. In the event the overall score is 70% or below, a SCAR is needed for any supplier already producing product for Kimball.   Finalizing the wrap up meeting, the auditor will sign the form on the summary page in the "Audit prepared by" field.  The supplier representative will sign the "Report received by" field.  The auditor will make a copy of the completed form and give the copy to the supplier.  If the supplier requests an electronic copy the auditor will comply.</t>
  </si>
  <si>
    <t>This audit form is not intended to replace a registration audit and is not all inclusive with the requirements of any specific standard.  Typically the ISO 9001 portion of this audit would be the minimum acceptable audit, but the auditor has the right to eliminate any question they feel is not applicable.  The scoring method is documented on the "question evaluation criteria" of each tab.   Any questions not answered will not be used to calculate the overall audit score.  In addition to the ISO 9001 requirement questions, this audit form has Kimball Electronics Inc. (KEI)  specific questions that are pertinent to Kimball and its knowledge of the supply base.  In addition, Kimball has added weighted questions based upon risk associated with nonconformance to these specific questions.  The weighted questions are highlighted in yellow in the question number column.</t>
  </si>
  <si>
    <t>This audit is intended to be used during a on-site audit, but the auditor may choose for the supplier to perform a self assessment. If this is a self assessment, the supplier is to fill out the audit form per the auditors instructions and attach all pertinent data to support the audit.  The level of detail needed for each question should be defined by the auditor prior to the supplier completing the form.</t>
  </si>
  <si>
    <t>The auditor needs to complete the summary page with the exception of the General Audit Results.  This field will auto fill with the scoring of the audit.  The auditor should contact the supplier to discuss the audit timeframe.  The auditor may choose to send the audit form to the supplier.  If the audit form is sent prior to the audit, the auditor needs to verify a NDA has been signed by the supplier prior to sending the form.</t>
  </si>
  <si>
    <t>The manufacturing process tab can be used in conjunction with a system audit or may be used solely to document the process itself.  The auditor will define each step in the specific process auditing and assign a number from one to ten.  If the process only has 4 steps, the overall scoring will not  calculate any non-scored steps.  This process step numbering scheme should remain constant throughout the audit and be used to answer each question in the process audit.</t>
  </si>
  <si>
    <t xml:space="preserve">  </t>
  </si>
  <si>
    <t>Minor deviations/findings -- May require CA if dictated by the Auditor</t>
  </si>
  <si>
    <t>Major deviations -- CA needed</t>
  </si>
  <si>
    <t>Critical Non-Conformities -- Containment and CA required (Dis-qualification possible if CA's not taken)</t>
  </si>
  <si>
    <t>complete lack of system/process</t>
  </si>
  <si>
    <t>minor issues (at least 75% compliance, opportunity for improvement-- may need C/A if required by Auditor)</t>
  </si>
  <si>
    <t>minor issues (at least 75% compliance, opportunity for improvement -- may need C/A if required by auditor)</t>
  </si>
  <si>
    <t>minor issues (at least 75% compliance, opportunity for improvement-- may need C/A if required by auditor)</t>
  </si>
  <si>
    <t xml:space="preserve">organizational chart, structure, management responsibilities, </t>
  </si>
  <si>
    <t>document control procedure, procedures and instructions  available for users, document approval records, documents master list, document accessibility, storage and disposal of obsolete documents</t>
  </si>
  <si>
    <t>review procedure and verify records</t>
  </si>
  <si>
    <t>change verification records, risk assessment results, validation results, engineering change process, customer requirements, notification to customers, customers approval, process and products changes history and records, implementation data identified in the system</t>
  </si>
  <si>
    <t xml:space="preserve">risk assessment process / procedure, FMEA's, risk evaluation records, etc.
review QMS processes / documentation </t>
  </si>
  <si>
    <t>Are the required releases for the supplied serial products available?
- component approval reports
- capability evidences for critical characteristics
- reliability assessment
- qualified inspection reports</t>
  </si>
  <si>
    <t>Is there a process in place to notify customers of changes in their supply base?</t>
  </si>
  <si>
    <t>Does the supplier have a documented procedure for the validation of  the application of computer software? This includes programs supplied with product and software used in equipment that the supplier used to validate the acceptance of product?</t>
  </si>
  <si>
    <t>project status reports, transfer reports, specified actions with implementation timing plan, approved/released suppliers, process and product FMEA's and actions,  production approval/release report,
customer approval/release (product release; process release), component approval  reports</t>
  </si>
  <si>
    <t>measurement analysis requirements, criteria, Gage R&amp;R results</t>
  </si>
  <si>
    <t>Filepath: X:/home/Portal/Forms_Global/supplier_quality/Global_Supplier_Assessment_Form.xlsx</t>
  </si>
  <si>
    <t>- Customer specifications
- Significant characteristics and customer identification requirements
- Process descriptions
- Documentation matrix for storage times for various documents and records
- customer archiving requirements
- Archiving requirements / regulations (EDI, paper, fire protection, legibility, ...)</t>
  </si>
  <si>
    <t>Are the necessary records / releases carried out and stored appropriately?</t>
  </si>
  <si>
    <t>6.4</t>
  </si>
  <si>
    <t>Are products / components stored in an appropriate manner and are transport facilities / packing arrangements suitable for the special characteristics of the products / components?</t>
  </si>
  <si>
    <t>6.3</t>
  </si>
  <si>
    <t>Are quantities / production batch sizes aligned with requirements and are they forwarded to the next process stage in a targeted manner?</t>
  </si>
  <si>
    <t>6.2</t>
  </si>
  <si>
    <t>Are the customer's requirements met in terms of product and process?</t>
  </si>
  <si>
    <t>6.1</t>
  </si>
  <si>
    <t>What should the process produce? (process result / output)</t>
  </si>
  <si>
    <t>6</t>
  </si>
  <si>
    <t>Are processes and products audited regularly?</t>
  </si>
  <si>
    <t>5.4</t>
  </si>
  <si>
    <t>5.3</t>
  </si>
  <si>
    <t>Are quality and process data logged in such a way that they can be assessed?</t>
  </si>
  <si>
    <t>5.2</t>
  </si>
  <si>
    <t>Are target requirements set for product and process?</t>
  </si>
  <si>
    <t>5.1</t>
  </si>
  <si>
    <t>Process effectiveness (integrate effectiveness, efficiency, elimination of waste)</t>
  </si>
  <si>
    <t>5</t>
  </si>
  <si>
    <t>- Stored free from damage
- Cleanliness and tidiness
- Defined storage location
- Issues are administered
- Environmental influences
- Status identification
- Identification showing customer property, products/tools/devices provided on loan
- Defined release status and change level
- Machinery to place items in or remove them from racking (for transport and storage, ....</t>
  </si>
  <si>
    <t>Are tools, equipment and test/inspection facilities stored correctly?</t>
  </si>
  <si>
    <t>4.4</t>
  </si>
  <si>
    <t>- Ergonomic workplace layout
- Lighting
- Cleanliness and tidiness
- Air conditioning
- Clean rooms
- Workplace organization
- Surroundings / handling parts at the workplace
- Health &amp; safety at work (national legislation)
- Storage of parts at the workplace
- Production system</t>
  </si>
  <si>
    <t>Are the work-stations and test/inspection areas suitable for 
requirements?</t>
  </si>
  <si>
    <t>4.3</t>
  </si>
  <si>
    <t>Can the quality requirements be monitored effectively with the test, inspection and measurement facilities employed?</t>
  </si>
  <si>
    <t>4.2</t>
  </si>
  <si>
    <t xml:space="preserve">How are the maintenance and overhaul of production facilities / tools controlled?  </t>
  </si>
  <si>
    <t>4.1</t>
  </si>
  <si>
    <t>Material resources</t>
  </si>
  <si>
    <t>4</t>
  </si>
  <si>
    <t>- Shift plan (based on orders)
- Qualification certification (Qualifications matrix)
- Information flow; organizational implementation
- Documented rules regarding deputies</t>
  </si>
  <si>
    <t>Is there a personnel employment plan?</t>
  </si>
  <si>
    <t>3.3</t>
  </si>
  <si>
    <t>Are the operators able to carry out their allotted tasks and are their  qualifications kept up-to-date?</t>
  </si>
  <si>
    <t>3.2</t>
  </si>
  <si>
    <t xml:space="preserve">Are operators given responsibility and authority to monitor the quality of  product and process? </t>
  </si>
  <si>
    <t>3.1</t>
  </si>
  <si>
    <t>3</t>
  </si>
  <si>
    <t>Is the flow of materials and parts secured against mixing / wrong items?</t>
  </si>
  <si>
    <t>2.6</t>
  </si>
  <si>
    <t>Are scrap, rework and setting parts kept separate and identified?</t>
  </si>
  <si>
    <t>2.5</t>
  </si>
  <si>
    <t>Are significant characteristics controlled in production?</t>
  </si>
  <si>
    <t>2.4</t>
  </si>
  <si>
    <t>Can the customer's specific product requirements be satisfied with the production facilities used?</t>
  </si>
  <si>
    <t>2.3</t>
  </si>
  <si>
    <t>- Release for production
- Changed product / process
- Shutdown of facilities / break in process; repeat release for production
- Repair, tool change
- Change of material (e.g., a different batch)
- Changed production parameters
- First-off parts checks with documentation
- Up-dated parameters
- Special processes requiring tidiness and cleanliness at the work place
- Packing level, release level and change level for tools and inspection equipment
- Setting plans, setting aids, comparison aids
- Flexible tool change-over devices
- Limit samples
- Machine capability studies</t>
  </si>
  <si>
    <t>Are production operations checked / approved and are setting data logged?</t>
  </si>
  <si>
    <t>2.2</t>
  </si>
  <si>
    <t>Are all the relevant details listed in the production and test/inspection documents, based on the production control plan?</t>
  </si>
  <si>
    <t>2.1</t>
  </si>
  <si>
    <t>Work content / Process sequence (Are all production processes controlled)</t>
  </si>
  <si>
    <t>2</t>
  </si>
  <si>
    <t xml:space="preserve">Are the necessary identifications / records / approvals available and allocated appropriately to the incoming materials? </t>
  </si>
  <si>
    <t>Are incoming materials stored appropriately and are transport facilities / packing arrangements suitable for the special characteristics of the incoming materials?</t>
  </si>
  <si>
    <t>1.3</t>
  </si>
  <si>
    <t>Are the necessary quantities / production batch sizes of incoming materials available at the right time and at the right place (stores; work-station)?</t>
  </si>
  <si>
    <t>1.2</t>
  </si>
  <si>
    <t>1.1</t>
  </si>
  <si>
    <t xml:space="preserve">Examples of requirements and evidences </t>
  </si>
  <si>
    <t>ten</t>
  </si>
  <si>
    <t>nine</t>
  </si>
  <si>
    <t>eight</t>
  </si>
  <si>
    <t>seven</t>
  </si>
  <si>
    <t>six</t>
  </si>
  <si>
    <t>five</t>
  </si>
  <si>
    <t>four</t>
  </si>
  <si>
    <t>three</t>
  </si>
  <si>
    <t>two</t>
  </si>
  <si>
    <t>one</t>
  </si>
  <si>
    <t>What goes into the process ? (process input)</t>
  </si>
  <si>
    <t>1</t>
  </si>
  <si>
    <t>Comments</t>
  </si>
  <si>
    <t>Look for</t>
  </si>
  <si>
    <t>Process steps</t>
  </si>
  <si>
    <t>Questions</t>
  </si>
  <si>
    <t>management review meetings notes, actions, KPI, OPEX, continuous improvement projects, evidences of improvement, data reviews</t>
  </si>
  <si>
    <t>records maintenance system, customer requirements vs supplier current QMS requirements, records accessibility</t>
  </si>
  <si>
    <t xml:space="preserve">internal audit process, audits plan, schedule, reports to upper management, corrective actions, records of verification, audit reports, improvement actions, </t>
  </si>
  <si>
    <t>NC material management and handling procedure, MRB process, obsolete management system, identification</t>
  </si>
  <si>
    <t>project planning, toll gates review meeting, DV build results, corrective actions, lessons learned process</t>
  </si>
  <si>
    <t>corrective actions procedure, CA reports, CA effectiveness verification methods and records</t>
  </si>
  <si>
    <t>change management system, records of Customer notification</t>
  </si>
  <si>
    <t>Does the Organization's product traceability plan include lot control, date/shift codes?</t>
  </si>
  <si>
    <t>material identification, labels, tags, material tracking system, traceability requirements</t>
  </si>
  <si>
    <t>Do the work instructions:
- list the bill of materials, production tools, and safety equipment needed at each operation?
- instructions for set-up/changeover
- production start-up procedure
- address stop/start or line down procedures?
- identify the critical and significant characteristics at the station/operation?
- identify who is authorized to do what?</t>
  </si>
  <si>
    <t>work instructions, start of production records, production release procedures, inspection results</t>
  </si>
  <si>
    <t>Does the Organization conform to a product and process approval procedure recognized by their Customers? (ISIR, PPAP, etc..)
- comply with specific Customer requirements?</t>
  </si>
  <si>
    <t>customer requirements, PPAP documentation, ISIR records, validation results, Safe Launch Process records</t>
  </si>
  <si>
    <t>Does the organization use a multidisciplinary approach to prepare for product realization, including:
- development and review of Process/Flow Diagram?
- development and review of FMEAs including actions to reduce potential risks?
- development and review of Control Plans?</t>
  </si>
  <si>
    <t xml:space="preserve">risk identification and analysis tools, PFMEA, control plan, process flow, development team and functions represented, customer requirements, </t>
  </si>
  <si>
    <t>Are the special/critical characteristics (internal and Customer) documented in the FMEA, Control Plan, Work Instructions? Are Customer requirements for designation, documentation and control of special characteristics reflected throughout the Organization?</t>
  </si>
  <si>
    <t>PFMEA, control plan, work instruction external and internal requirements, customer requirements, S.C. control methods, employees awareness</t>
  </si>
  <si>
    <t>Is there a process that assures product realization and process changes are properly incorporated into the launch plan or during the product's life (serial production and service), including those initiated by the Organization?  
Activities should include:
- assessment of effect of changes
- verification and validation activities, ensuring compliance with customer requirements
- validation before incorporation of change
- impact of change on fit, form, or function
- records maintenance of the effective dates of process/product changes</t>
  </si>
  <si>
    <t>laboratory scope, procedure, defined requirements</t>
  </si>
  <si>
    <t xml:space="preserve">Does the Organization determine the appropriate statistical tools for each process during quality planning?
Are advanced statistical methods and techniques used within engineering and manufacturing operations?
- Pareto Charts 
- Correlation Studies
- Parameter Design
- Hypothesis Testing 
- Design of Experiments </t>
  </si>
  <si>
    <t>control plan, quality planning records, statistical analysis data, process improvements projects, DOE</t>
  </si>
  <si>
    <t xml:space="preserve">continuous improvement projects, 6Sigma projects, lean management, lessons learned </t>
  </si>
  <si>
    <t>Does the Organization have a process for handling customer and supplier Return Material Authorizations?</t>
  </si>
  <si>
    <t>return material management process, complaints procedure, defined responsibilities,</t>
  </si>
  <si>
    <t>Score</t>
  </si>
  <si>
    <t>- Customer specifications and regulations for identification and traceability (legal requirements; product liability act)
- Process for the release of products / materials
- Identification of released parts / materials (adhesive or tie-on labels, tracking dockets, …)
- records of releases
- Traceability system / concept
- Documentation of special releases (quantity; duration; type of identification, ..)
- Special characteristics
- Production control plan</t>
  </si>
  <si>
    <t>QUALITY MANAGEMENT</t>
  </si>
  <si>
    <t>NEW PRODUCT INTRODUCTION</t>
  </si>
  <si>
    <t>NONCONFORMING MATERIAL MANAGEMENT</t>
  </si>
  <si>
    <t>SUB-SUPPLIER MANAGEMENT</t>
  </si>
  <si>
    <t>FACILITY MANAGEMENT</t>
  </si>
  <si>
    <t>IMPROVEMENT PROCESSES</t>
  </si>
  <si>
    <t>MATERIAL MANAGEMENT</t>
  </si>
  <si>
    <t>MANUFACTURING</t>
  </si>
  <si>
    <t>Section</t>
  </si>
  <si>
    <t>TABLE OF CONTENTS</t>
  </si>
  <si>
    <t>PROCESS INPUT</t>
  </si>
  <si>
    <t>WORK CONTENT</t>
  </si>
  <si>
    <t>PERSONELL RESOURCES</t>
  </si>
  <si>
    <t>PROCESS EFFECTIVENESS</t>
  </si>
  <si>
    <t>MATERIAL RESOURCES</t>
  </si>
  <si>
    <t>PROCESS OUTPUT</t>
  </si>
  <si>
    <t>QUESTION EVALUATION CRITERIA</t>
  </si>
  <si>
    <t>not applicable or not assessed</t>
  </si>
  <si>
    <t>OVERALL EVALUATION &amp; ASSESSMENT MATRIX</t>
  </si>
  <si>
    <t>Result %</t>
  </si>
  <si>
    <t>Rating</t>
  </si>
  <si>
    <t>Description</t>
  </si>
  <si>
    <t>A</t>
  </si>
  <si>
    <t>B</t>
  </si>
  <si>
    <t>C</t>
  </si>
  <si>
    <t>D</t>
  </si>
  <si>
    <t>MANUFACTURING PROCESS</t>
  </si>
  <si>
    <t>QUESTIONS EVALUATION CRITERIA</t>
  </si>
  <si>
    <t>Awarded Percent</t>
  </si>
  <si>
    <t/>
  </si>
  <si>
    <t>questions#</t>
  </si>
  <si>
    <t>points</t>
  </si>
  <si>
    <t>average</t>
  </si>
  <si>
    <t>PROCESS</t>
  </si>
  <si>
    <t>Overall score for processes</t>
  </si>
  <si>
    <t>NA</t>
  </si>
  <si>
    <t>MATERIAL  RESOURCES</t>
  </si>
  <si>
    <t>PROCESS EFFECTIVNESS</t>
  </si>
  <si>
    <t>7</t>
  </si>
  <si>
    <t>8</t>
  </si>
  <si>
    <t>9</t>
  </si>
  <si>
    <t>10</t>
  </si>
  <si>
    <t>11</t>
  </si>
  <si>
    <t>12</t>
  </si>
  <si>
    <t>13</t>
  </si>
  <si>
    <t>14</t>
  </si>
  <si>
    <t>15</t>
  </si>
  <si>
    <t>16</t>
  </si>
  <si>
    <t>AUDIT SUMMARY REPORT</t>
  </si>
  <si>
    <t>Audit number:</t>
  </si>
  <si>
    <t>Audit date:</t>
  </si>
  <si>
    <t>SUPPLIER GENERAL INFORMATION</t>
  </si>
  <si>
    <t>SUPPLIER CERTIFICATION STATUS</t>
  </si>
  <si>
    <t>Quality certification</t>
  </si>
  <si>
    <t>Occupational Health and Safety Certification</t>
  </si>
  <si>
    <t>Automotive</t>
  </si>
  <si>
    <t>Medical</t>
  </si>
  <si>
    <t>ISO 9001</t>
  </si>
  <si>
    <t>ISO/TS 16949</t>
  </si>
  <si>
    <t>ISO 13485</t>
  </si>
  <si>
    <t>ISO 14001</t>
  </si>
  <si>
    <t>OHSAS 18001</t>
  </si>
  <si>
    <t>Valid until:</t>
  </si>
  <si>
    <t>Supplier name:</t>
  </si>
  <si>
    <t>Supplier address/ location:</t>
  </si>
  <si>
    <t>Commodity:</t>
  </si>
  <si>
    <t>Audit scope/ Application of components:</t>
  </si>
  <si>
    <t>AUDIT INFORMATION</t>
  </si>
  <si>
    <t>Audit type:</t>
  </si>
  <si>
    <t>Other</t>
  </si>
  <si>
    <t>Purpose of the audit:</t>
  </si>
  <si>
    <t>Supplier participants</t>
  </si>
  <si>
    <t>Name</t>
  </si>
  <si>
    <t>Position/ Job title</t>
  </si>
  <si>
    <t>GENERAL AUDIT RESULTS</t>
  </si>
  <si>
    <t>ISO 9001 requirements:</t>
  </si>
  <si>
    <t>Manufacturing process</t>
  </si>
  <si>
    <t>Overall audit result</t>
  </si>
  <si>
    <t>Overall rating</t>
  </si>
  <si>
    <t>AUDIT FINDINGS SUMMARY, COMMENTS AND REMARKS</t>
  </si>
  <si>
    <t>X</t>
  </si>
  <si>
    <t>YES</t>
  </si>
  <si>
    <t>NO</t>
  </si>
  <si>
    <t>Report prepared by (*):</t>
  </si>
  <si>
    <t>Report received by (**):</t>
  </si>
  <si>
    <t>Signature / date</t>
  </si>
  <si>
    <t>Critical Non-Conformities</t>
  </si>
  <si>
    <t>System meets requirements</t>
  </si>
  <si>
    <t>Minor deviations/findings</t>
  </si>
  <si>
    <t>Major deviations</t>
  </si>
  <si>
    <t>90 - 100</t>
  </si>
  <si>
    <t>80 - &lt;90</t>
  </si>
  <si>
    <t>70 - &lt;80</t>
  </si>
  <si>
    <t>&lt;70</t>
  </si>
  <si>
    <t>Post- audit action list required:</t>
  </si>
  <si>
    <t>inspection reports, component release, capability analysis</t>
  </si>
  <si>
    <t>- Sufficiently appropriate transport facilities
- Defined storage points
- Minimum / no intermediate stores
- KANBAN  Just in time
- Change status
- Only OK items to be forwarded
- Quantities to be logged and assessed
- Information flow
- Return of parts not required (residual quantities)
- Stock levels
- Production quantities tailored to the customer requirements
- Minimum stocks aligned with the production requirement</t>
  </si>
  <si>
    <t>- Stock levels
- Storage conditions
- Approved special and standard transport containers are available
- Customer-specific packing regulations
- Internal transport containers
- Protection against damage
- Positioning of parts at the work station
- Tidiness, cleanliness, no over filling
- Monitoring of storage times
- Environmental / climatic effects</t>
  </si>
  <si>
    <t>- Production control plans
- Process parameters (pressures, temperatures, times, speeds, ....)
- Data regarding machines / tools / auxiliary aids (tool and machine numbers)
- Inspection regulations (special characteristics, attributive characteristics, inspection equipment, methods, inspection frequencies)
- Regulations regarding location / reference points
- Control limits in process control charts
- Machine and process capability certification
- Operating, handling, work instructions
- Checking/inspection instructions
- Records and documentation covering checks/inspection and actions / corrections made in the process
- Information on current problems
- Maintenance instructions</t>
  </si>
  <si>
    <t>- Evidence of machine/process capability for special characteristics/ process determining parameters
- Compulsory control of important parameters
- Ishikawa cause &amp; effect analysis
- Warning of deviations from limit requirements / parameters (e.g., a lamp, horn or automatic shutdown)
- Feed and removal systems
- Poka Yoke solutions
- Inspection process capability
- Measurement equipment capability
- Measurement and inspection reports
- Results of product audits
- Replacement tools
- Reproducibility of fixtures and fittings, ...
- Maintenance/overhaul level of tools/plant/machines (including planned maintenance)
- Planning for emergencies</t>
  </si>
  <si>
    <t>- Product FMEA / Process FMEA
- Production control plan
- Quality records, statistical assessments
- SPC assessments; quality control charts
- Proof of capability (Cpk, Cmk,…)
- Proof of suitability of inspection processes
- Test/inspection results
- Results of product audits
- Independent of operators (Poka Yoke)</t>
  </si>
  <si>
    <t>- Identification of scrap, rework and setting parts
- Defined scrap/rework stations in production
- Quarantine stores &amp; areas
- Identification of internal residual quantities, including storage
- Records of rework and scrap (sorted by characteristic)</t>
  </si>
  <si>
    <t>- Product / Process FMEA
- Poka Yoke actions
- Interrogation and checks in production equipment
- Parts identification
- Identification of work, inspection and usage status
- Batch identification, traceability of use or production of batches
- Remove invalid identifications
- Work papers with master data for parts/production.
- Design level of incoming materials and finished products
- Material flow analyses (value flows)</t>
  </si>
  <si>
    <t>- Job descriptions and task descriptions
- Participation in improvement programs
- Operator self-checks, self-assessment
- Process release (setter release / checks on first-off and last-off parts
- Process control (interpretation of control charts)
- Authority to quarantine products
- Cleanliness &amp; tidiness
- Carry out or authorize repairs &amp; maintenance
- Provide/store parts
- Carry out/authorize setting up and alignment of inspection and measurement equipment
- Product training
- Quality information (specified and actual figures)
- Zero-defect programs
- Contribution to improvements in quality
- Information flow, implementation in the organization
- Workshops
- Product liability training</t>
  </si>
  <si>
    <t>- Induction, training, qualification certification
- Knowledge of the product and defects which can occur
- Training in health &amp; safety at work and environment aspects
- Training in the handling and dealing with "components / products requiring special documentary evidence"
- Certificates of suitability – e.g., welder's certificate, eye test, driving license for forklifts)
- Training planning to cover changes in process and technologies
- Product training - motivation
- Product liability training
- Quality information (specified and actual results)
- Zero-defect programs
- Voluntary special actions (training; quality circles)
- Contribution to quality improvements
- Self-assessment
- Information flow; organizational implementation
- Workshops</t>
  </si>
  <si>
    <t>- planned/periodic maintenance activities
- availability of spares / replacement parts for production equipment covering key processes
- comply with specified maintenance intervals
- Planned and actual amount of work are the same
- Documentation of maintenance work completed
- Qualifications of employees involved
- Archiving of work certificates
- Scheduling and availability of spares
- Contracts to external companies to carry out maintenance work 
- Availability / use of associated technical documentation
- Facilities in the areas entrusted with maintenance work
- Preventive tool exchange program for units subject to greater wear
- Quality of execution of maintenance work
- Logging, assessing &amp; development of maintenance targets</t>
  </si>
  <si>
    <t>- Production control plan
- Checks to demonstrate reliability and function
- Measurement accuracy / capability of inspection equipment
- Proof of the capability of inspection processes
- Data logging and suitability of data for assessment
- Evidence of the calibration of inspection equipment
- Alignment of inspection equipment and measurement processes with the customer</t>
  </si>
  <si>
    <t>- Presence &amp; absence of personnel
- Availability of plant and machines
- Peak production figures under full production conditions and cycle times
- Scrap levels within the planned / estimated framework.
- Quantities produced
- Number of parts produced per time unit
- Rework; scrap
- Quality metrics (e.g., failure rates, audit results)
- Through flow times
- Non-conformances (failure costs)
- Process metrics (process capability)
- Cost improvements
- Criteria for establishing metrics
- Reduction of waste (e.g., scrap and rework, energy and process materials)
- Improved process security (e.g., process sequence analysis)
- Improved tool change-over times, increased machine availability
- Reduce stock levels</t>
  </si>
  <si>
    <t>QM-2 approved by Supplier</t>
  </si>
  <si>
    <t>NDA with Abatek</t>
  </si>
  <si>
    <t>IATF16949</t>
  </si>
  <si>
    <t>Abatek participants</t>
  </si>
  <si>
    <t>AA specific</t>
  </si>
  <si>
    <t>The Private Industry Park.1 Lian Ming Rd., Zhong Shan Torch High-Tech Industrial Development Zone,
Zhong Shan, Guangdong, China</t>
    <phoneticPr fontId="0" type="noConversion"/>
  </si>
  <si>
    <t xml:space="preserve">curing agent </t>
    <phoneticPr fontId="0" type="noConversion"/>
  </si>
  <si>
    <t>v</t>
    <phoneticPr fontId="0" type="noConversion"/>
  </si>
  <si>
    <t>Zijun Chemical Industry (Zhong Shan) Co., Ltd.</t>
    <phoneticPr fontId="0" type="noConversion"/>
  </si>
  <si>
    <t>Emma Yi</t>
    <phoneticPr fontId="0" type="noConversion"/>
  </si>
  <si>
    <t>Sales Manager</t>
    <phoneticPr fontId="0" type="noConversion"/>
  </si>
  <si>
    <t xml:space="preserve">process map, quality manual and policy, operational excellence metrics / KPI's, quality objectives </t>
    <phoneticPr fontId="0" type="noConversion"/>
  </si>
  <si>
    <t>Is there a process that assures product realization and process changes are properly incorporated into the launch plan or during the product's life (serial production and service), including those initiated by the Organization?  
Activities should include:
- assessment of effect of changes
- verification and validation activities, ensuring compliance with customer requirements
- validation before incorporation of change
- impact of change on fit, form, or function
- records maintenance of the effective dates of process/product changes</t>
    <phoneticPr fontId="0" type="noConversion"/>
  </si>
  <si>
    <t>change verification records, risk assessment results, validation results, engineering change process, customer requirements, notification to customers, customers approval, process and products changes history and records, implementation data identified in the system</t>
    <phoneticPr fontId="0" type="noConversion"/>
  </si>
  <si>
    <t>Does the Organization has a system established to evaluate parts returned by their customers?  Are corrective actions initiated to prevent recurrence when applicable?</t>
    <phoneticPr fontId="0" type="noConversion"/>
  </si>
  <si>
    <t>customer responses, complaints process, RMA procedure, failure analysis process, corrective actions records, complaints procedure, defined responsibilities</t>
    <phoneticPr fontId="0" type="noConversion"/>
  </si>
  <si>
    <t>Does the supplier have a documented procedure for the control of monitoring and measurement equipment?  Are records available to validate this procedure?</t>
    <phoneticPr fontId="0" type="noConversion"/>
  </si>
  <si>
    <t>Is there a process for dispositioning product that has been built/tested with equipment found to be out of calibration?</t>
    <phoneticPr fontId="0" type="noConversion"/>
  </si>
  <si>
    <t>reaction records, re-calibration procedure</t>
    <phoneticPr fontId="0" type="noConversion"/>
  </si>
  <si>
    <t>Has a written procedure developed for the control of non-conforming material?
Is there a formal system to determine the disposition and handling of non-conforming material?  (Material Review Board, etc.,..) 
Does the Organization properly control obsolete product?</t>
    <phoneticPr fontId="0" type="noConversion"/>
  </si>
  <si>
    <t>Does the Organization have a  documented process for introduction of new product?</t>
    <phoneticPr fontId="0" type="noConversion"/>
  </si>
  <si>
    <t>NPI procedure, project planning, APQP activities , APQP process, quality planning, team meeting minutes, customer notification records, conf calls notes</t>
    <phoneticPr fontId="0" type="noConversion"/>
  </si>
  <si>
    <t>Are the product specifications and requirements determined and considered ? Has manufacturing feasibility been determined?
- design/engineering
- quality
- special characteristics
- cost frame
- delivery date/time frames
- equipment
- resources
Does the Organization perform design and process validation to ensure that the resulting product and process is capable of meeting the defined requirements including design transfer activities?  Is this completed before delivery or implementation of the product?</t>
    <phoneticPr fontId="0" type="noConversion"/>
  </si>
  <si>
    <t>quotation process, design records review process, manufacturing feasibility review, team commitment, management approval records, design verification process, design validation data, process capabilities, toll gates review</t>
    <phoneticPr fontId="0" type="noConversion"/>
  </si>
  <si>
    <t>Does the Organization perform systematic reviews of design and development:
- at suitable stages?
- evaluating the ability of the results to meet the requirements?
- identifying problems and proposing solutions?
- recording the review results and any necessary actions maintained by the Organization?</t>
    <phoneticPr fontId="0" type="noConversion"/>
  </si>
  <si>
    <t>Is risk assessment and process based design used throughout the quality system?</t>
    <phoneticPr fontId="0" type="noConversion"/>
  </si>
  <si>
    <t>BP-MP-35Risk and opportunity management process</t>
    <phoneticPr fontId="0" type="noConversion"/>
  </si>
  <si>
    <t>BP-MP-39 Design and development,and data conrtol procedures</t>
    <phoneticPr fontId="0" type="noConversion"/>
  </si>
  <si>
    <t>BP-MP-27 Incoming inspection procedure
BP-MP-29 Control of nonconforming product proceduer
BP-MP-17 Inventory control procedures</t>
    <phoneticPr fontId="0" type="noConversion"/>
  </si>
  <si>
    <t>BP-MP-18 Control procedures for monitoring and measuring devices1</t>
    <phoneticPr fontId="0" type="noConversion"/>
  </si>
  <si>
    <t>BP-MP-12 Customer complaint handing procedures</t>
    <phoneticPr fontId="0" type="noConversion"/>
  </si>
  <si>
    <t>Does the Organization have procedures for formal approval and release of drawings and specifications, and engineering change management?</t>
    <phoneticPr fontId="0" type="noConversion"/>
  </si>
  <si>
    <t>BP-MP-34 Change management program</t>
    <phoneticPr fontId="0" type="noConversion"/>
  </si>
  <si>
    <t>BP-MP-39 Design and development,and data conrtol procedures</t>
    <phoneticPr fontId="0" type="noConversion"/>
  </si>
  <si>
    <t>BP-MP-39 Change management program</t>
    <phoneticPr fontId="0" type="noConversion"/>
  </si>
  <si>
    <t>BP-MP-18 Control procedures for monitoring and measuring devices</t>
    <phoneticPr fontId="0" type="noConversion"/>
  </si>
  <si>
    <t>Does the Organization have a detailed capacity planning procedure?
Does the Organization's capacity calculation process consider:
- 80% utilization
- preventive maintenance
- unplanned downtime
- first time quality</t>
    <phoneticPr fontId="0" type="noConversion"/>
  </si>
  <si>
    <t>capacity planning process, capacity verification results, production planning</t>
    <phoneticPr fontId="0" type="noConversion"/>
  </si>
  <si>
    <t>BP-MP-15 Process control program</t>
    <phoneticPr fontId="0" type="noConversion"/>
  </si>
  <si>
    <t>Does the Organization use Test Masters for key equipment to ensure the calibration is maintained during the calibration cycle?</t>
    <phoneticPr fontId="0" type="noConversion"/>
  </si>
  <si>
    <t>Measuring equipment validation records, test masters maintenance</t>
    <phoneticPr fontId="0" type="noConversion"/>
  </si>
  <si>
    <t>Instrument correction management table</t>
    <phoneticPr fontId="0" type="noConversion"/>
  </si>
  <si>
    <t>Does the Organization have an Internal Laboratory Facility?
Is the lab scope defined with capabilities and included in the quality management system? Are the following technical requirements specified and implemented:
- adequacy of laboratory procedures?
- qualifications of the laboratory personnel conducting tests?
- testing of the commodity?
- performing these tests correctly, traceable to the relevant process standard?
- review of the related quality records?</t>
    <phoneticPr fontId="0" type="noConversion"/>
  </si>
  <si>
    <t>laboratory scope, procedure, defined requirements</t>
    <phoneticPr fontId="0" type="noConversion"/>
  </si>
  <si>
    <t>Does the Organization's product traceability plan include lot control, date/shift codes?</t>
    <phoneticPr fontId="0" type="noConversion"/>
  </si>
  <si>
    <t>material identification, labels, tags, material tracking system, traceability requirements</t>
    <phoneticPr fontId="0" type="noConversion"/>
  </si>
  <si>
    <t>BP-MP-16 Product identification and tracing program
BP-MP-28 Process and final inspection procedure</t>
    <phoneticPr fontId="0" type="noConversion"/>
  </si>
  <si>
    <t>BP-MP-16 Product identification and tracing program</t>
    <phoneticPr fontId="0" type="noConversion"/>
  </si>
  <si>
    <t xml:space="preserve">Does the supplier have any items used in supplied product that utilizes material requiring expiration dates?  If so, is there a documented control process? </t>
    <phoneticPr fontId="0" type="noConversion"/>
  </si>
  <si>
    <t>If supplying products that require shelf life, verify procedure and records.  If not supplying product leave score as N/A.</t>
    <phoneticPr fontId="0" type="noConversion"/>
  </si>
  <si>
    <t>BP-MP-27 Feed inspection procedure</t>
    <phoneticPr fontId="0" type="noConversion"/>
  </si>
  <si>
    <t>Does the Organization have a Selection and Qualification process for their suppliers? Are only approved and qualified sub-suppliers/contractors used?</t>
    <phoneticPr fontId="0" type="noConversion"/>
  </si>
  <si>
    <t>supplier selection process, supplier qualification and verification records, quality audit records, purchasing requirements, supplier quality manual, signed agreements, approved suppliers list</t>
    <phoneticPr fontId="0" type="noConversion"/>
  </si>
  <si>
    <t>Is there an established documented program/system for effective evaluation of sub-supplier performance, including the following criteria:
- delivered part quality performance?
- on time delivery performance?
- service?
- price?
Are the improvement actions initiated in case of poor supplier performance?</t>
    <phoneticPr fontId="0" type="noConversion"/>
  </si>
  <si>
    <t>BP-MP-14Vendor management program</t>
    <phoneticPr fontId="0" type="noConversion"/>
  </si>
  <si>
    <t>BP-MP-14Vendor management program</t>
    <phoneticPr fontId="0" type="noConversion"/>
  </si>
  <si>
    <t xml:space="preserve">Does the Organization have a standardized Continuous Improvement practice such as 6Sigma, Lean Management, Lessons Learned, Compass or Shainin? </t>
    <phoneticPr fontId="0" type="noConversion"/>
  </si>
  <si>
    <t>BP-MP-31 Procedures for corrective and preventive measures</t>
    <phoneticPr fontId="0" type="noConversion"/>
  </si>
  <si>
    <t xml:space="preserve">Is there a documented plan to address nonconformities in order to prevent reoccurrence for both internal and external issues? Has effectiveness of corrective actions verified? </t>
    <phoneticPr fontId="0" type="noConversion"/>
  </si>
  <si>
    <r>
      <t xml:space="preserve">BP-MP-29 </t>
    </r>
    <r>
      <rPr>
        <sz val="8"/>
        <rFont val="Arial"/>
        <family val="2"/>
        <charset val="238"/>
      </rPr>
      <t>Non conformance control procedure</t>
    </r>
    <phoneticPr fontId="0" type="noConversion"/>
  </si>
  <si>
    <t>Is the supplier actively planning for upgrading their QMS to include either TS 16949 or ISO 13485</t>
    <phoneticPr fontId="0" type="noConversion"/>
  </si>
  <si>
    <r>
      <t xml:space="preserve">Review plan </t>
    </r>
    <r>
      <rPr>
        <b/>
        <sz val="8"/>
        <rFont val="Arial"/>
        <family val="2"/>
      </rPr>
      <t>(Score 3</t>
    </r>
    <r>
      <rPr>
        <sz val="8"/>
        <rFont val="Arial"/>
        <family val="2"/>
        <charset val="238"/>
      </rPr>
      <t xml:space="preserve">: Supplier has defined dates for upgraded quality system audit.  </t>
    </r>
    <r>
      <rPr>
        <b/>
        <sz val="8"/>
        <rFont val="Arial"/>
        <family val="2"/>
      </rPr>
      <t>Score 2</t>
    </r>
    <r>
      <rPr>
        <sz val="8"/>
        <rFont val="Arial"/>
        <family val="2"/>
        <charset val="238"/>
      </rPr>
      <t xml:space="preserve">: Supplier has a firm plan to upgrading quality system. </t>
    </r>
    <r>
      <rPr>
        <b/>
        <sz val="8"/>
        <rFont val="Arial"/>
        <family val="2"/>
      </rPr>
      <t>Score N/A:</t>
    </r>
    <r>
      <rPr>
        <sz val="8"/>
        <rFont val="Arial"/>
        <family val="2"/>
        <charset val="238"/>
      </rPr>
      <t xml:space="preserve"> Supplier has no plan to upgrade the quality system and the auditor does not feel an upgrade is needed)</t>
    </r>
    <phoneticPr fontId="0" type="noConversion"/>
  </si>
  <si>
    <t>has defined dates for upgraded quality system audit
ISO 9001:2015 and ISO14001:2015
2018-9-6 and 2018-9-7</t>
    <phoneticPr fontId="0" type="noConversion"/>
  </si>
  <si>
    <t>Does the Organization have an established policy addressing social responsibility</t>
    <phoneticPr fontId="0" type="noConversion"/>
  </si>
  <si>
    <t>Does the prevention process define potential nonconformities and their causes, evaluate the need for actions, determine and implement those actions, and record the results?</t>
    <phoneticPr fontId="0" type="noConversion"/>
  </si>
  <si>
    <t>preventive actions procedure, preventive actions, PFMEA</t>
    <phoneticPr fontId="0" type="noConversion"/>
  </si>
  <si>
    <t>Does the supplier have a clear organizational chart with defined responsibilities which reflects the current reporting structure?</t>
    <phoneticPr fontId="0" type="noConversion"/>
  </si>
  <si>
    <t>BP-MM-01 Manual of quality and environment management</t>
    <phoneticPr fontId="0" type="noConversion"/>
  </si>
  <si>
    <t>Does the Quality Management System demonstrate process approach?
- identification and interactions between processes
- documented quality policy and objectives
- quality manual
- documents needed for effective planning, operation and control of its processes
- quality objectives communicated and maintained throughout organization</t>
    <phoneticPr fontId="0" type="noConversion"/>
  </si>
  <si>
    <t>Does the Organization's top management have evidence of providing commitment to continually improving its quality management system's effectiveness, including: 
- management review meetings at planned intervals
- key performance indicators monitoring
- goals are regularly reviewed by top management
- QMS improvement</t>
    <phoneticPr fontId="0" type="noConversion"/>
  </si>
  <si>
    <t>BP-MP-05 target and management program control program
BP-MP-07 management review procedure</t>
    <phoneticPr fontId="0" type="noConversion"/>
  </si>
  <si>
    <t xml:space="preserve">Is a documented and objective process to measure customer satisfaction in place? Is customer service guaranteed? (OTD, product quality, responsiveness)
</t>
    <phoneticPr fontId="0" type="noConversion"/>
  </si>
  <si>
    <t>customer satisfaction measurement process/procedure, data review for customer satisfaction, CS performance reports, indicators</t>
    <phoneticPr fontId="0" type="noConversion"/>
  </si>
  <si>
    <t>BP-MP-12 customer service and feedback control program
Customer satisfaction survey in October every year</t>
    <phoneticPr fontId="0" type="noConversion"/>
  </si>
  <si>
    <t>Has the Organization established a documented control procedure, for documents required by the QMS, to define controls needed:
- to approve documents before release?
- to review and update, and re-approve documents?
- to ensure changes and current document revision are clearly identified?
- to assure relevant documents are available at point of use?
- to assure documents remain legible and identifiable?
- to ensure documents of external origin are identified and their distribution controlled?
- to prevent unintended use of obsolete documents, assuring proper identification if retained?</t>
    <phoneticPr fontId="0" type="noConversion"/>
  </si>
  <si>
    <t>BP-MP-01 file and data management program</t>
    <phoneticPr fontId="0" type="noConversion"/>
  </si>
  <si>
    <r>
      <t xml:space="preserve">Does the Organization have an internal auditing program to determine the effectiveness of Quality Management System?
- Internal audits are conducted at least annually
- Internal audits are performed with defined reports and distribution
- Corrective action plans are used for internal audits
</t>
    </r>
    <r>
      <rPr>
        <sz val="8"/>
        <color indexed="12"/>
        <rFont val="Arial"/>
        <family val="2"/>
      </rPr>
      <t xml:space="preserve">- </t>
    </r>
    <r>
      <rPr>
        <sz val="8"/>
        <rFont val="Arial"/>
        <family val="2"/>
      </rPr>
      <t xml:space="preserve">Audit results are an input to Management reviews  </t>
    </r>
    <r>
      <rPr>
        <sz val="8"/>
        <rFont val="Arial"/>
        <family val="2"/>
        <charset val="238"/>
      </rPr>
      <t xml:space="preserve">
- frequency of audits increase depending on the results</t>
    </r>
    <phoneticPr fontId="0" type="noConversion"/>
  </si>
  <si>
    <t>BP-MP-08 internal audit control program</t>
    <phoneticPr fontId="0" type="noConversion"/>
  </si>
  <si>
    <t xml:space="preserve">Has the organization established and maintained records to provide evidence of conformity to the requirements and of the effective operation of the QMS? Does  retention time of records meet regulatory or Customer specific requirements? </t>
    <phoneticPr fontId="0" type="noConversion"/>
  </si>
  <si>
    <t>BP-MP-02 record management program</t>
    <phoneticPr fontId="0" type="noConversion"/>
  </si>
  <si>
    <t>published policy, conflict minerals, environmental, local labor laws</t>
    <phoneticPr fontId="0" type="noConversion"/>
  </si>
  <si>
    <t>AA specific</t>
    <phoneticPr fontId="0" type="noConversion"/>
  </si>
  <si>
    <t>AA specific</t>
    <phoneticPr fontId="0" type="noConversion"/>
  </si>
  <si>
    <t>Establish document  of  policy addressing social responsibility</t>
    <phoneticPr fontId="0" type="noConversion"/>
  </si>
  <si>
    <t>We implement corresponding to the local labor laws and published policy</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</si>
</sst>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x14ac:knownFonts="1">
    <font>
      <sz val="11"/>
      <color theme="1"/>
      <name val="Calibri"/>
      <family val="2"/>
      <charset val="238"/>
      <scheme val="minor"/>
    </font>
    <font>
      <sz val="10"/>
      <color indexed="8"/>
      <name val="Calibri"/>
      <family val="2"/>
      <charset val="238"/>
    </font>
    <font>
      <sz val="10"/>
      <name val="Arial"/>
      <family val="2"/>
      <charset val="238"/>
    </font>
    <font>
      <sz val="8"/>
      <name val="Arial"/>
      <family val="2"/>
    </font>
    <font>
      <b/>
      <sz val="8"/>
      <name val="Arial"/>
      <family val="2"/>
    </font>
    <font>
      <b/>
      <i/>
      <sz val="8"/>
      <name val="Arial"/>
      <family val="2"/>
    </font>
    <font>
      <b/>
      <sz val="10"/>
      <color indexed="9"/>
      <name val="Arial"/>
      <family val="2"/>
    </font>
    <font>
      <b/>
      <sz val="8"/>
      <color indexed="9"/>
      <name val="Arial"/>
      <family val="2"/>
    </font>
    <font>
      <sz val="8"/>
      <color indexed="8"/>
      <name val="Arial"/>
      <family val="2"/>
      <charset val="238"/>
    </font>
    <font>
      <sz val="10"/>
      <color indexed="8"/>
      <name val="Arial"/>
      <family val="2"/>
      <charset val="238"/>
    </font>
    <font>
      <sz val="8"/>
      <name val="Arial"/>
      <family val="2"/>
      <charset val="238"/>
    </font>
    <font>
      <b/>
      <sz val="8"/>
      <color indexed="8"/>
      <name val="Arial"/>
      <family val="2"/>
      <charset val="238"/>
    </font>
    <font>
      <b/>
      <sz val="11"/>
      <color indexed="8"/>
      <name val="Arial"/>
      <family val="2"/>
      <charset val="238"/>
    </font>
    <font>
      <b/>
      <sz val="10"/>
      <color indexed="8"/>
      <name val="Arial"/>
      <family val="2"/>
      <charset val="238"/>
    </font>
    <font>
      <b/>
      <sz val="18"/>
      <color indexed="8"/>
      <name val="Arial"/>
      <family val="2"/>
      <charset val="238"/>
    </font>
    <font>
      <b/>
      <sz val="10"/>
      <name val="Arial"/>
      <family val="2"/>
      <charset val="238"/>
    </font>
    <font>
      <b/>
      <sz val="8"/>
      <name val="Arial"/>
      <family val="2"/>
      <charset val="238"/>
    </font>
    <font>
      <sz val="11"/>
      <color indexed="8"/>
      <name val="Calibri"/>
      <family val="2"/>
      <charset val="238"/>
    </font>
    <font>
      <sz val="11"/>
      <color indexed="9"/>
      <name val="Calibri"/>
      <family val="2"/>
      <charset val="238"/>
    </font>
    <font>
      <b/>
      <sz val="14"/>
      <color indexed="8"/>
      <name val="Arial"/>
      <family val="2"/>
      <charset val="238"/>
    </font>
    <font>
      <b/>
      <u/>
      <sz val="10"/>
      <color indexed="9"/>
      <name val="Arial"/>
      <family val="2"/>
      <charset val="238"/>
    </font>
    <font>
      <b/>
      <sz val="8"/>
      <color indexed="9"/>
      <name val="Arial"/>
      <family val="2"/>
      <charset val="238"/>
    </font>
    <font>
      <b/>
      <sz val="10"/>
      <color indexed="9"/>
      <name val="Arial"/>
      <family val="2"/>
      <charset val="238"/>
    </font>
    <font>
      <sz val="8"/>
      <color indexed="9"/>
      <name val="Arial"/>
      <family val="2"/>
      <charset val="238"/>
    </font>
    <font>
      <sz val="14"/>
      <color indexed="8"/>
      <name val="Arial"/>
      <family val="2"/>
      <charset val="238"/>
    </font>
    <font>
      <sz val="11"/>
      <color indexed="8"/>
      <name val="Arial"/>
      <family val="2"/>
      <charset val="238"/>
    </font>
    <font>
      <sz val="10"/>
      <name val="Arial CE"/>
      <charset val="238"/>
    </font>
    <font>
      <sz val="10"/>
      <name val="Arial"/>
      <family val="2"/>
    </font>
    <font>
      <b/>
      <u/>
      <sz val="20"/>
      <name val="Tahoma"/>
      <family val="2"/>
      <charset val="238"/>
    </font>
    <font>
      <b/>
      <sz val="16"/>
      <name val="Arial Narrow"/>
      <family val="2"/>
      <charset val="238"/>
    </font>
    <font>
      <sz val="11"/>
      <name val="Arial Narrow"/>
      <family val="2"/>
      <charset val="238"/>
    </font>
    <font>
      <b/>
      <sz val="12"/>
      <name val="Arial Narrow"/>
      <family val="2"/>
      <charset val="238"/>
    </font>
    <font>
      <b/>
      <sz val="10"/>
      <name val="Arial Narrow"/>
      <family val="2"/>
      <charset val="238"/>
    </font>
    <font>
      <b/>
      <sz val="11"/>
      <name val="Arial Narrow"/>
      <family val="2"/>
      <charset val="238"/>
    </font>
    <font>
      <sz val="8"/>
      <name val="Arial Narrow"/>
      <family val="2"/>
      <charset val="238"/>
    </font>
    <font>
      <sz val="9"/>
      <name val="Arial Rounded MT Bold"/>
      <family val="2"/>
    </font>
    <font>
      <b/>
      <sz val="11"/>
      <color indexed="8"/>
      <name val="Calibri"/>
      <family val="2"/>
      <charset val="238"/>
    </font>
    <font>
      <b/>
      <sz val="9"/>
      <color indexed="81"/>
      <name val="Tahoma"/>
      <family val="2"/>
      <charset val="238"/>
    </font>
    <font>
      <b/>
      <u/>
      <sz val="11"/>
      <color indexed="30"/>
      <name val="Calibri"/>
      <family val="2"/>
      <charset val="238"/>
    </font>
    <font>
      <b/>
      <i/>
      <sz val="7"/>
      <color indexed="22"/>
      <name val="Arial"/>
      <family val="2"/>
      <charset val="238"/>
    </font>
    <font>
      <b/>
      <sz val="7"/>
      <color indexed="22"/>
      <name val="Arial"/>
      <family val="2"/>
      <charset val="238"/>
    </font>
    <font>
      <b/>
      <sz val="11"/>
      <color indexed="8"/>
      <name val="Arial"/>
      <family val="2"/>
    </font>
    <font>
      <sz val="11"/>
      <color indexed="8"/>
      <name val="Arial"/>
      <family val="2"/>
    </font>
    <font>
      <b/>
      <sz val="7.5"/>
      <color indexed="9"/>
      <name val="Arial"/>
      <family val="2"/>
      <charset val="238"/>
    </font>
    <font>
      <sz val="7"/>
      <color indexed="8"/>
      <name val="Arial"/>
      <family val="2"/>
      <charset val="238"/>
    </font>
    <font>
      <b/>
      <u/>
      <sz val="11"/>
      <color indexed="9"/>
      <name val="Calibri"/>
      <family val="2"/>
      <charset val="238"/>
    </font>
    <font>
      <b/>
      <sz val="16"/>
      <color indexed="8"/>
      <name val="Calibri"/>
      <family val="2"/>
    </font>
    <font>
      <sz val="8"/>
      <color indexed="12"/>
      <name val="Arial"/>
      <family val="2"/>
    </font>
    <font>
      <sz val="11"/>
      <name val="Calibri"/>
      <family val="2"/>
      <charset val="238"/>
    </font>
    <font>
      <sz val="8"/>
      <color indexed="8"/>
      <name val="Arial"/>
      <family val="2"/>
    </font>
    <font>
      <sz val="11"/>
      <name val="Arial"/>
      <family val="2"/>
      <charset val="238"/>
    </font>
    <font>
      <b/>
      <sz val="18"/>
      <name val="Arial"/>
      <family val="2"/>
      <charset val="238"/>
    </font>
    <font>
      <sz val="10"/>
      <name val="Calibri"/>
      <family val="2"/>
      <charset val="238"/>
    </font>
    <font>
      <b/>
      <sz val="11"/>
      <name val="Calibri"/>
      <family val="2"/>
      <charset val="238"/>
    </font>
    <font>
      <b/>
      <u/>
      <sz val="11"/>
      <name val="Calibri"/>
      <family val="2"/>
      <charset val="238"/>
    </font>
    <font>
      <b/>
      <sz val="10"/>
      <name val="Arial"/>
      <family val="2"/>
    </font>
    <font>
      <u/>
      <sz val="11"/>
      <color theme="10"/>
      <name val="Calibri"/>
      <family val="2"/>
      <charset val="238"/>
      <scheme val="minor"/>
    </font>
    <font>
      <sz val="11"/>
      <name val="Calibri"/>
      <family val="2"/>
      <charset val="238"/>
      <scheme val="minor"/>
    </font>
    <font>
      <sz val="11"/>
      <color rgb="FF0070C0"/>
      <name val="Arial"/>
      <family val="2"/>
      <charset val="238"/>
    </font>
    <font>
      <sz val="11"/>
      <color rgb="FF0070C0"/>
      <name val="Calibri"/>
      <family val="2"/>
      <charset val="238"/>
      <scheme val="minor"/>
    </font>
    <font>
      <sz val="11"/>
      <color rgb="FF0070C0"/>
      <name val="Arial"/>
      <family val="2"/>
    </font>
    <font>
      <b/>
      <sz val="12"/>
      <name val="Arial"/>
      <family val="2"/>
    </font>
    <font>
      <sz val="12"/>
      <name val="Arial"/>
      <family val="2"/>
    </font>
  </fonts>
  <fills count="11">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51"/>
        <bgColor indexed="64"/>
      </patternFill>
    </fill>
    <fill>
      <patternFill patternType="solid">
        <fgColor indexed="55"/>
        <bgColor indexed="64"/>
      </patternFill>
    </fill>
    <fill>
      <patternFill patternType="solid">
        <fgColor theme="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64"/>
      </right>
      <top style="thin">
        <color indexed="9"/>
      </top>
      <bottom style="thin">
        <color indexed="9"/>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bottom style="thin">
        <color indexed="55"/>
      </bottom>
      <diagonal/>
    </border>
    <border>
      <left/>
      <right/>
      <top/>
      <bottom style="thin">
        <color indexed="55"/>
      </bottom>
      <diagonal/>
    </border>
    <border>
      <left/>
      <right style="thin">
        <color indexed="64"/>
      </right>
      <top/>
      <bottom style="thin">
        <color indexed="55"/>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thin">
        <color indexed="55"/>
      </top>
      <bottom/>
      <diagonal/>
    </border>
    <border>
      <left/>
      <right style="thin">
        <color indexed="64"/>
      </right>
      <top style="thin">
        <color indexed="55"/>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55"/>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right style="thin">
        <color indexed="64"/>
      </right>
      <top style="thin">
        <color indexed="9"/>
      </top>
      <bottom/>
      <diagonal/>
    </border>
    <border>
      <left/>
      <right/>
      <top/>
      <bottom style="thin">
        <color indexed="9"/>
      </bottom>
      <diagonal/>
    </border>
    <border>
      <left/>
      <right style="thin">
        <color indexed="64"/>
      </right>
      <top/>
      <bottom style="thin">
        <color indexed="9"/>
      </bottom>
      <diagonal/>
    </border>
    <border>
      <left style="thin">
        <color indexed="64"/>
      </left>
      <right style="thin">
        <color indexed="64"/>
      </right>
      <top/>
      <bottom/>
      <diagonal/>
    </border>
  </borders>
  <cellStyleXfs count="6">
    <xf numFmtId="0" fontId="0" fillId="0" borderId="0"/>
    <xf numFmtId="0" fontId="56" fillId="0" borderId="0" applyNumberFormat="0" applyFill="0" applyBorder="0" applyAlignment="0" applyProtection="0"/>
    <xf numFmtId="0" fontId="26" fillId="0" borderId="0"/>
    <xf numFmtId="0" fontId="2" fillId="0" borderId="0"/>
    <xf numFmtId="0" fontId="27" fillId="0" borderId="0"/>
    <xf numFmtId="9" fontId="17" fillId="0" borderId="0" applyFont="0" applyFill="0" applyBorder="0" applyAlignment="0" applyProtection="0"/>
  </cellStyleXfs>
  <cellXfs count="567">
    <xf numFmtId="0" fontId="0" fillId="0" borderId="0" xfId="0"/>
    <xf numFmtId="49" fontId="7" fillId="2" borderId="1" xfId="3" applyNumberFormat="1" applyFont="1" applyFill="1" applyBorder="1" applyAlignment="1">
      <alignment horizontal="center" vertical="center"/>
    </xf>
    <xf numFmtId="0" fontId="9" fillId="0" borderId="0" xfId="0" applyFont="1" applyAlignment="1">
      <alignment horizontal="center" vertical="center"/>
    </xf>
    <xf numFmtId="1" fontId="11" fillId="0" borderId="1" xfId="0" applyNumberFormat="1" applyFont="1" applyBorder="1" applyAlignment="1">
      <alignment horizontal="center" vertical="center"/>
    </xf>
    <xf numFmtId="0" fontId="21" fillId="0" borderId="0" xfId="0" applyFont="1" applyFill="1" applyBorder="1" applyAlignment="1">
      <alignment vertical="center" wrapText="1"/>
    </xf>
    <xf numFmtId="9" fontId="19" fillId="0" borderId="0" xfId="5" applyFont="1" applyFill="1" applyBorder="1" applyAlignment="1">
      <alignment vertical="center"/>
    </xf>
    <xf numFmtId="9" fontId="24" fillId="0" borderId="0" xfId="5" applyFont="1" applyBorder="1" applyAlignment="1">
      <alignment vertical="center"/>
    </xf>
    <xf numFmtId="0" fontId="23" fillId="0" borderId="0" xfId="0" applyFont="1" applyFill="1" applyBorder="1" applyAlignment="1">
      <alignment vertical="center" wrapText="1"/>
    </xf>
    <xf numFmtId="0" fontId="11" fillId="0" borderId="0" xfId="0" applyFont="1" applyBorder="1" applyAlignment="1">
      <alignment vertical="center"/>
    </xf>
    <xf numFmtId="0" fontId="11" fillId="0" borderId="0" xfId="0" applyFont="1" applyBorder="1" applyAlignment="1">
      <alignment vertical="center" wrapText="1"/>
    </xf>
    <xf numFmtId="0" fontId="0" fillId="0" borderId="2" xfId="0" applyBorder="1" applyAlignment="1"/>
    <xf numFmtId="0" fontId="0" fillId="0" borderId="0" xfId="0" applyAlignment="1"/>
    <xf numFmtId="0" fontId="25" fillId="0" borderId="0" xfId="0" applyFont="1"/>
    <xf numFmtId="0" fontId="8" fillId="0" borderId="1" xfId="0" applyFont="1" applyBorder="1" applyAlignment="1">
      <alignment horizontal="center" vertical="center"/>
    </xf>
    <xf numFmtId="0" fontId="10" fillId="0" borderId="1" xfId="3" applyFont="1" applyFill="1" applyBorder="1" applyAlignment="1">
      <alignment horizontal="left" vertical="center" wrapText="1" shrinkToFit="1"/>
    </xf>
    <xf numFmtId="0" fontId="0" fillId="0" borderId="0" xfId="0" applyBorder="1" applyAlignment="1">
      <alignment horizontal="center"/>
    </xf>
    <xf numFmtId="0" fontId="25" fillId="0" borderId="0" xfId="0" applyFont="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14" fontId="25" fillId="0" borderId="1" xfId="0" applyNumberFormat="1" applyFont="1" applyBorder="1" applyAlignment="1">
      <alignment horizontal="center" vertical="center"/>
    </xf>
    <xf numFmtId="9" fontId="18" fillId="0" borderId="0" xfId="0" applyNumberFormat="1" applyFont="1" applyAlignment="1"/>
    <xf numFmtId="0" fontId="11" fillId="0" borderId="0" xfId="0" applyFont="1" applyFill="1" applyBorder="1" applyAlignment="1">
      <alignment vertical="center"/>
    </xf>
    <xf numFmtId="0" fontId="11" fillId="0" borderId="0" xfId="0" applyFont="1" applyFill="1" applyBorder="1" applyAlignment="1">
      <alignment vertical="center" wrapText="1"/>
    </xf>
    <xf numFmtId="14" fontId="25" fillId="0" borderId="0" xfId="0" applyNumberFormat="1" applyFont="1" applyBorder="1" applyAlignment="1">
      <alignment vertical="center"/>
    </xf>
    <xf numFmtId="0" fontId="26" fillId="0" borderId="0" xfId="2" applyProtection="1">
      <protection locked="0"/>
    </xf>
    <xf numFmtId="0" fontId="26" fillId="0" borderId="0" xfId="2" applyFill="1" applyProtection="1">
      <protection locked="0"/>
    </xf>
    <xf numFmtId="0" fontId="27" fillId="0" borderId="0" xfId="4" applyProtection="1">
      <protection locked="0"/>
    </xf>
    <xf numFmtId="0" fontId="27" fillId="0" borderId="0" xfId="4" applyAlignment="1" applyProtection="1">
      <alignment wrapText="1"/>
      <protection locked="0"/>
    </xf>
    <xf numFmtId="0" fontId="28" fillId="0" borderId="0" xfId="2" applyFont="1" applyBorder="1" applyAlignment="1" applyProtection="1">
      <alignment vertical="center" wrapText="1"/>
      <protection locked="0"/>
    </xf>
    <xf numFmtId="0" fontId="28" fillId="0" borderId="0" xfId="2" applyFont="1" applyBorder="1" applyAlignment="1" applyProtection="1">
      <alignment vertical="center" wrapText="1"/>
    </xf>
    <xf numFmtId="0" fontId="29" fillId="0" borderId="0" xfId="4" applyFont="1" applyBorder="1" applyAlignment="1" applyProtection="1">
      <alignment vertical="center" textRotation="90"/>
      <protection locked="0"/>
    </xf>
    <xf numFmtId="0" fontId="27" fillId="0" borderId="0" xfId="4" applyFill="1" applyProtection="1">
      <protection locked="0"/>
    </xf>
    <xf numFmtId="0" fontId="29" fillId="0" borderId="0" xfId="4" applyFont="1" applyFill="1" applyBorder="1" applyAlignment="1" applyProtection="1">
      <alignment vertical="center" textRotation="90"/>
      <protection locked="0"/>
    </xf>
    <xf numFmtId="0" fontId="30" fillId="0" borderId="0" xfId="4" applyFont="1" applyBorder="1" applyAlignment="1" applyProtection="1">
      <alignment horizontal="right"/>
      <protection locked="0"/>
    </xf>
    <xf numFmtId="14" fontId="30" fillId="0" borderId="0" xfId="4" applyNumberFormat="1" applyFont="1" applyBorder="1" applyProtection="1">
      <protection locked="0"/>
    </xf>
    <xf numFmtId="0" fontId="30" fillId="0" borderId="0" xfId="4" applyFont="1" applyBorder="1" applyProtection="1">
      <protection locked="0"/>
    </xf>
    <xf numFmtId="0" fontId="30" fillId="0" borderId="0" xfId="4" applyFont="1" applyBorder="1" applyAlignment="1" applyProtection="1">
      <alignment wrapText="1"/>
      <protection locked="0"/>
    </xf>
    <xf numFmtId="0" fontId="27" fillId="0" borderId="0" xfId="4" applyFill="1" applyBorder="1" applyProtection="1">
      <protection locked="0"/>
    </xf>
    <xf numFmtId="0" fontId="32" fillId="0" borderId="5" xfId="4" applyFont="1" applyFill="1" applyBorder="1" applyProtection="1">
      <protection locked="0"/>
    </xf>
    <xf numFmtId="0" fontId="32" fillId="0" borderId="6" xfId="4" applyFont="1" applyFill="1" applyBorder="1" applyAlignment="1" applyProtection="1">
      <alignment horizontal="center"/>
      <protection locked="0"/>
    </xf>
    <xf numFmtId="0" fontId="27" fillId="0" borderId="0" xfId="4" applyFont="1" applyFill="1" applyProtection="1">
      <protection locked="0"/>
    </xf>
    <xf numFmtId="0" fontId="33" fillId="0" borderId="3" xfId="4" applyFont="1" applyFill="1" applyBorder="1" applyAlignment="1" applyProtection="1">
      <alignment horizontal="center" wrapText="1"/>
      <protection locked="0"/>
    </xf>
    <xf numFmtId="0" fontId="33" fillId="0" borderId="7" xfId="4" applyFont="1" applyFill="1" applyBorder="1" applyAlignment="1" applyProtection="1">
      <alignment horizontal="center" wrapText="1"/>
      <protection locked="0"/>
    </xf>
    <xf numFmtId="0" fontId="33" fillId="0" borderId="1" xfId="4" applyFont="1" applyBorder="1" applyAlignment="1" applyProtection="1">
      <alignment horizontal="left" wrapText="1"/>
      <protection locked="0"/>
    </xf>
    <xf numFmtId="0" fontId="34" fillId="0" borderId="1" xfId="4" applyFont="1" applyBorder="1" applyAlignment="1" applyProtection="1">
      <alignment horizontal="center"/>
      <protection locked="0"/>
    </xf>
    <xf numFmtId="14" fontId="30" fillId="0" borderId="1" xfId="4" applyNumberFormat="1" applyFont="1" applyFill="1" applyBorder="1" applyAlignment="1" applyProtection="1">
      <alignment horizontal="center" vertical="center"/>
      <protection locked="0"/>
    </xf>
    <xf numFmtId="0" fontId="30" fillId="0" borderId="1" xfId="4" applyFont="1" applyBorder="1" applyAlignment="1" applyProtection="1">
      <alignment horizontal="center"/>
      <protection locked="0"/>
    </xf>
    <xf numFmtId="0" fontId="30" fillId="0" borderId="8" xfId="4" applyFont="1" applyBorder="1" applyAlignment="1" applyProtection="1">
      <alignment horizontal="center"/>
      <protection locked="0"/>
    </xf>
    <xf numFmtId="0" fontId="34" fillId="0" borderId="4" xfId="4" applyFont="1" applyBorder="1" applyAlignment="1" applyProtection="1">
      <alignment horizontal="left" wrapText="1"/>
      <protection locked="0"/>
    </xf>
    <xf numFmtId="0" fontId="35" fillId="0" borderId="0" xfId="4" applyFont="1" applyBorder="1" applyProtection="1">
      <protection locked="0"/>
    </xf>
    <xf numFmtId="0" fontId="33" fillId="0" borderId="4" xfId="4" applyFont="1" applyBorder="1" applyAlignment="1" applyProtection="1">
      <alignment horizontal="left" wrapText="1"/>
      <protection locked="0"/>
    </xf>
    <xf numFmtId="14" fontId="30" fillId="0" borderId="1" xfId="4" applyNumberFormat="1" applyFont="1" applyBorder="1" applyAlignment="1" applyProtection="1">
      <alignment horizontal="center"/>
      <protection locked="0"/>
    </xf>
    <xf numFmtId="0" fontId="27" fillId="0" borderId="0" xfId="4" applyBorder="1" applyProtection="1">
      <protection locked="0"/>
    </xf>
    <xf numFmtId="0" fontId="27" fillId="0" borderId="0" xfId="4" applyBorder="1" applyAlignment="1" applyProtection="1">
      <alignment wrapText="1"/>
      <protection locked="0"/>
    </xf>
    <xf numFmtId="0" fontId="25" fillId="0" borderId="9" xfId="0" applyFont="1" applyBorder="1" applyAlignment="1">
      <alignment horizontal="center" vertical="center"/>
    </xf>
    <xf numFmtId="49" fontId="6" fillId="2" borderId="1" xfId="3" applyNumberFormat="1" applyFont="1" applyFill="1" applyBorder="1" applyAlignment="1">
      <alignment horizontal="center" vertical="center" wrapText="1" shrinkToFit="1"/>
    </xf>
    <xf numFmtId="0" fontId="6" fillId="2" borderId="1" xfId="3" applyFont="1" applyFill="1" applyBorder="1" applyAlignment="1">
      <alignment horizontal="center" vertical="center" wrapText="1" shrinkToFit="1"/>
    </xf>
    <xf numFmtId="0" fontId="32" fillId="0" borderId="10" xfId="4" applyFont="1" applyBorder="1" applyProtection="1">
      <protection locked="0"/>
    </xf>
    <xf numFmtId="14" fontId="32" fillId="0" borderId="4" xfId="4" applyNumberFormat="1" applyFont="1" applyFill="1" applyBorder="1" applyAlignment="1" applyProtection="1">
      <alignment horizontal="center" vertical="center"/>
      <protection locked="0"/>
    </xf>
    <xf numFmtId="0" fontId="32" fillId="0" borderId="11" xfId="4" applyFont="1" applyBorder="1" applyProtection="1">
      <protection locked="0"/>
    </xf>
    <xf numFmtId="14" fontId="32" fillId="0" borderId="12" xfId="4" applyNumberFormat="1" applyFont="1" applyFill="1" applyBorder="1" applyAlignment="1" applyProtection="1">
      <alignment horizontal="center" vertical="center"/>
      <protection locked="0"/>
    </xf>
    <xf numFmtId="0" fontId="25" fillId="0" borderId="0" xfId="0" applyFont="1" applyBorder="1"/>
    <xf numFmtId="0" fontId="0" fillId="0" borderId="0" xfId="0" applyBorder="1" applyAlignment="1">
      <alignment vertical="center" wrapText="1"/>
    </xf>
    <xf numFmtId="0" fontId="25" fillId="0" borderId="9" xfId="0" applyFont="1" applyBorder="1"/>
    <xf numFmtId="0" fontId="10" fillId="0" borderId="1" xfId="3" applyFont="1" applyFill="1" applyBorder="1" applyAlignment="1">
      <alignment horizontal="center" vertical="center" wrapText="1" shrinkToFit="1"/>
    </xf>
    <xf numFmtId="0" fontId="0" fillId="0" borderId="0" xfId="0" applyFont="1" applyAlignment="1">
      <alignment horizontal="center" vertical="center"/>
    </xf>
    <xf numFmtId="0" fontId="0" fillId="0" borderId="0" xfId="0" applyAlignment="1">
      <alignment horizontal="center" vertical="center"/>
    </xf>
    <xf numFmtId="0" fontId="36" fillId="0" borderId="0" xfId="0" applyFont="1" applyFill="1" applyBorder="1" applyAlignment="1">
      <alignment horizontal="center" vertical="center"/>
    </xf>
    <xf numFmtId="0" fontId="13"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5" borderId="0" xfId="0" applyFont="1" applyFill="1" applyBorder="1" applyAlignment="1">
      <alignment horizontal="center" vertical="center"/>
    </xf>
    <xf numFmtId="0" fontId="15" fillId="6" borderId="0" xfId="0" applyFont="1" applyFill="1" applyBorder="1" applyAlignment="1" applyProtection="1">
      <alignment horizontal="center" vertical="center"/>
    </xf>
    <xf numFmtId="0" fontId="36" fillId="0" borderId="0" xfId="0" applyFont="1" applyFill="1" applyBorder="1" applyAlignment="1">
      <alignment horizontal="center" vertical="center" wrapText="1"/>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0" fillId="0" borderId="15" xfId="0" applyBorder="1"/>
    <xf numFmtId="0" fontId="0" fillId="0" borderId="13" xfId="0" applyBorder="1"/>
    <xf numFmtId="0" fontId="0" fillId="0" borderId="14" xfId="0" applyBorder="1"/>
    <xf numFmtId="0" fontId="0" fillId="0" borderId="16" xfId="0" applyBorder="1"/>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24" xfId="0" applyBorder="1"/>
    <xf numFmtId="0" fontId="36" fillId="0" borderId="25" xfId="0" applyFont="1" applyBorder="1" applyAlignment="1">
      <alignment horizontal="center" vertical="center"/>
    </xf>
    <xf numFmtId="0" fontId="36" fillId="0" borderId="16" xfId="0" applyFont="1" applyBorder="1" applyAlignment="1">
      <alignment horizontal="center" vertical="center"/>
    </xf>
    <xf numFmtId="0" fontId="36" fillId="0" borderId="24" xfId="0" applyFont="1" applyBorder="1" applyAlignment="1">
      <alignment horizontal="center" vertical="center"/>
    </xf>
    <xf numFmtId="0" fontId="8" fillId="0" borderId="1" xfId="0" applyFont="1" applyBorder="1" applyAlignment="1">
      <alignment horizontal="center" vertical="center" wrapText="1"/>
    </xf>
    <xf numFmtId="0" fontId="10" fillId="7" borderId="1" xfId="3" applyFont="1" applyFill="1" applyBorder="1" applyAlignment="1">
      <alignment horizontal="center" vertical="center" wrapText="1" shrinkToFit="1"/>
    </xf>
    <xf numFmtId="0" fontId="0" fillId="0" borderId="0" xfId="0" applyAlignment="1">
      <alignment wrapText="1"/>
    </xf>
    <xf numFmtId="0" fontId="0" fillId="8" borderId="0" xfId="0" applyFill="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0" fillId="7" borderId="1" xfId="3" applyFont="1" applyFill="1" applyBorder="1" applyAlignment="1">
      <alignment horizontal="left" vertical="center" wrapText="1" shrinkToFit="1"/>
    </xf>
    <xf numFmtId="0" fontId="10" fillId="7" borderId="1" xfId="3" applyFont="1" applyFill="1" applyBorder="1" applyAlignment="1">
      <alignment horizontal="center" vertical="center" wrapText="1"/>
    </xf>
    <xf numFmtId="0" fontId="10" fillId="7" borderId="26" xfId="3"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14" fillId="0" borderId="0" xfId="0" applyFont="1" applyAlignment="1">
      <alignment horizontal="center" vertical="center"/>
    </xf>
    <xf numFmtId="49" fontId="6" fillId="2" borderId="27" xfId="3" applyNumberFormat="1" applyFont="1" applyFill="1" applyBorder="1" applyAlignment="1">
      <alignment horizontal="center" vertical="center" wrapText="1" shrinkToFit="1"/>
    </xf>
    <xf numFmtId="49" fontId="11" fillId="0" borderId="1" xfId="0" applyNumberFormat="1" applyFont="1" applyBorder="1" applyAlignment="1">
      <alignment horizontal="center" vertical="center"/>
    </xf>
    <xf numFmtId="49" fontId="11" fillId="7"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7" borderId="1" xfId="0" applyNumberFormat="1" applyFont="1" applyFill="1" applyBorder="1" applyAlignment="1">
      <alignment horizontal="center" vertical="center" wrapText="1"/>
    </xf>
    <xf numFmtId="0" fontId="11" fillId="3" borderId="28" xfId="0" applyFont="1" applyFill="1" applyBorder="1" applyAlignment="1">
      <alignment horizontal="center" vertical="center"/>
    </xf>
    <xf numFmtId="0" fontId="4" fillId="7" borderId="8" xfId="3" applyFont="1" applyFill="1" applyBorder="1" applyAlignment="1" applyProtection="1">
      <alignment horizontal="center" vertical="center" textRotation="90" wrapText="1"/>
      <protection locked="0"/>
    </xf>
    <xf numFmtId="0" fontId="8" fillId="0"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8" borderId="1" xfId="0" applyFont="1" applyFill="1" applyBorder="1" applyAlignment="1">
      <alignment horizontal="center" vertical="center" wrapText="1"/>
    </xf>
    <xf numFmtId="0" fontId="11" fillId="8" borderId="3" xfId="0" applyFont="1" applyFill="1" applyBorder="1" applyAlignment="1">
      <alignment horizontal="center" vertical="center"/>
    </xf>
    <xf numFmtId="0" fontId="11" fillId="8" borderId="1" xfId="0" applyFont="1" applyFill="1" applyBorder="1" applyAlignment="1">
      <alignment horizontal="center" vertical="center"/>
    </xf>
    <xf numFmtId="0" fontId="40" fillId="2" borderId="9" xfId="1" applyFont="1" applyFill="1" applyBorder="1" applyAlignment="1">
      <alignment horizontal="center" vertical="center"/>
    </xf>
    <xf numFmtId="9" fontId="19" fillId="0" borderId="0" xfId="5" applyNumberFormat="1" applyFont="1" applyBorder="1" applyAlignment="1">
      <alignment horizontal="center" vertical="center"/>
    </xf>
    <xf numFmtId="164" fontId="40" fillId="0" borderId="0" xfId="1" applyNumberFormat="1" applyFont="1" applyFill="1" applyBorder="1" applyAlignment="1">
      <alignment horizontal="center" vertical="center"/>
    </xf>
    <xf numFmtId="0" fontId="11" fillId="3" borderId="1" xfId="0" applyFont="1" applyFill="1" applyBorder="1" applyAlignment="1">
      <alignment horizontal="center" vertical="center"/>
    </xf>
    <xf numFmtId="0" fontId="22" fillId="2" borderId="0" xfId="0" applyFont="1" applyFill="1" applyBorder="1" applyAlignment="1">
      <alignment vertical="center"/>
    </xf>
    <xf numFmtId="0" fontId="0" fillId="0" borderId="0" xfId="0" applyBorder="1"/>
    <xf numFmtId="9" fontId="19" fillId="0" borderId="0" xfId="5" applyFont="1" applyBorder="1" applyAlignment="1">
      <alignment horizontal="center" vertical="center"/>
    </xf>
    <xf numFmtId="0" fontId="22" fillId="0" borderId="0" xfId="0" applyFont="1" applyFill="1" applyBorder="1" applyAlignment="1">
      <alignment vertical="center"/>
    </xf>
    <xf numFmtId="0" fontId="16" fillId="0" borderId="0" xfId="0" applyFont="1" applyFill="1" applyBorder="1" applyAlignment="1">
      <alignment horizontal="center" vertical="center"/>
    </xf>
    <xf numFmtId="1" fontId="11" fillId="0" borderId="0" xfId="0" applyNumberFormat="1" applyFont="1" applyFill="1" applyBorder="1" applyAlignment="1">
      <alignment horizontal="center" vertical="center"/>
    </xf>
    <xf numFmtId="0" fontId="31" fillId="2" borderId="29" xfId="4" applyFont="1" applyFill="1" applyBorder="1" applyAlignment="1" applyProtection="1">
      <alignment horizontal="center" vertical="center"/>
      <protection locked="0"/>
    </xf>
    <xf numFmtId="0" fontId="31" fillId="2" borderId="30" xfId="4" applyFont="1" applyFill="1" applyBorder="1" applyAlignment="1" applyProtection="1">
      <alignment horizontal="center" vertical="center"/>
      <protection locked="0"/>
    </xf>
    <xf numFmtId="0" fontId="31" fillId="2" borderId="31" xfId="4" applyFont="1" applyFill="1" applyBorder="1" applyAlignment="1" applyProtection="1">
      <alignment horizontal="center" vertical="center"/>
      <protection locked="0"/>
    </xf>
    <xf numFmtId="0" fontId="31" fillId="2" borderId="32" xfId="4" applyFont="1" applyFill="1" applyBorder="1" applyAlignment="1" applyProtection="1">
      <alignment horizontal="center" vertical="center"/>
      <protection locked="0"/>
    </xf>
    <xf numFmtId="0" fontId="31" fillId="2" borderId="33" xfId="4" applyFont="1" applyFill="1" applyBorder="1" applyAlignment="1" applyProtection="1">
      <alignment horizontal="center" vertical="center" wrapText="1"/>
      <protection locked="0"/>
    </xf>
    <xf numFmtId="0" fontId="0" fillId="0" borderId="10" xfId="0" applyBorder="1"/>
    <xf numFmtId="0" fontId="0" fillId="0" borderId="34" xfId="0" applyBorder="1"/>
    <xf numFmtId="0" fontId="0" fillId="0" borderId="11" xfId="0" applyBorder="1"/>
    <xf numFmtId="0" fontId="0" fillId="0" borderId="35" xfId="0" applyBorder="1"/>
    <xf numFmtId="0" fontId="0" fillId="0" borderId="36" xfId="0" applyBorder="1"/>
    <xf numFmtId="0" fontId="46" fillId="0" borderId="10" xfId="0" applyFont="1" applyBorder="1"/>
    <xf numFmtId="0" fontId="0" fillId="0" borderId="10" xfId="0" applyBorder="1" applyAlignment="1">
      <alignment wrapText="1"/>
    </xf>
    <xf numFmtId="0" fontId="0" fillId="0" borderId="0" xfId="0" applyBorder="1" applyAlignment="1">
      <alignment wrapText="1"/>
    </xf>
    <xf numFmtId="0" fontId="0" fillId="0" borderId="34" xfId="0" applyBorder="1" applyAlignment="1">
      <alignment wrapText="1"/>
    </xf>
    <xf numFmtId="0" fontId="38" fillId="0" borderId="25" xfId="1" applyFont="1" applyBorder="1" applyAlignment="1">
      <alignment vertical="center"/>
    </xf>
    <xf numFmtId="0" fontId="38" fillId="0" borderId="16" xfId="1" applyFont="1" applyBorder="1" applyAlignment="1">
      <alignment vertical="center"/>
    </xf>
    <xf numFmtId="0" fontId="38" fillId="0" borderId="37" xfId="1" applyFont="1" applyBorder="1" applyAlignment="1">
      <alignment vertical="center"/>
    </xf>
    <xf numFmtId="0" fontId="0" fillId="10" borderId="0" xfId="0" applyFill="1"/>
    <xf numFmtId="0" fontId="0" fillId="10" borderId="0" xfId="0" applyFill="1" applyAlignment="1">
      <alignment horizontal="center"/>
    </xf>
    <xf numFmtId="49" fontId="5" fillId="10" borderId="1" xfId="3" applyNumberFormat="1" applyFont="1" applyFill="1" applyBorder="1" applyAlignment="1">
      <alignment horizontal="center" vertical="center"/>
    </xf>
    <xf numFmtId="0" fontId="5" fillId="10" borderId="1" xfId="3" applyFont="1" applyFill="1" applyBorder="1" applyAlignment="1">
      <alignment horizontal="left" vertical="center" wrapText="1" shrinkToFit="1"/>
    </xf>
    <xf numFmtId="0" fontId="5" fillId="10" borderId="1" xfId="3" applyFont="1" applyFill="1" applyBorder="1" applyAlignment="1">
      <alignment vertical="top" textRotation="90" wrapText="1" shrinkToFit="1"/>
    </xf>
    <xf numFmtId="49" fontId="3" fillId="10" borderId="1" xfId="3" applyNumberFormat="1" applyFont="1" applyFill="1" applyBorder="1" applyAlignment="1">
      <alignment vertical="top" wrapText="1" shrinkToFit="1"/>
    </xf>
    <xf numFmtId="0" fontId="4" fillId="10" borderId="1" xfId="3" applyFont="1" applyFill="1" applyBorder="1" applyAlignment="1">
      <alignment horizontal="center" vertical="center" wrapText="1" shrinkToFit="1"/>
    </xf>
    <xf numFmtId="0" fontId="3" fillId="10" borderId="1" xfId="3" applyFont="1" applyFill="1" applyBorder="1" applyAlignment="1">
      <alignment horizontal="left" vertical="center" wrapText="1" shrinkToFit="1"/>
    </xf>
    <xf numFmtId="49" fontId="3" fillId="10" borderId="1" xfId="3" quotePrefix="1" applyNumberFormat="1" applyFont="1" applyFill="1" applyBorder="1" applyAlignment="1">
      <alignment vertical="top" wrapText="1"/>
    </xf>
    <xf numFmtId="1" fontId="11" fillId="10" borderId="1" xfId="0" applyNumberFormat="1" applyFont="1" applyFill="1" applyBorder="1" applyAlignment="1">
      <alignment horizontal="center" vertical="center"/>
    </xf>
    <xf numFmtId="1" fontId="0" fillId="10" borderId="0" xfId="0" applyNumberFormat="1" applyFill="1"/>
    <xf numFmtId="0" fontId="8" fillId="10" borderId="1" xfId="0" applyFont="1" applyFill="1" applyBorder="1" applyAlignment="1">
      <alignment vertical="top" wrapText="1"/>
    </xf>
    <xf numFmtId="0" fontId="8" fillId="10" borderId="1" xfId="0" applyFont="1" applyFill="1" applyBorder="1" applyAlignment="1">
      <alignment vertical="top"/>
    </xf>
    <xf numFmtId="0" fontId="1" fillId="10" borderId="0" xfId="0" applyFont="1" applyFill="1"/>
    <xf numFmtId="49" fontId="0" fillId="10" borderId="0" xfId="0" applyNumberFormat="1" applyFill="1"/>
    <xf numFmtId="0" fontId="4" fillId="10" borderId="38" xfId="3" applyFont="1" applyFill="1" applyBorder="1" applyAlignment="1">
      <alignment horizontal="center" vertical="center" wrapText="1" shrinkToFit="1"/>
    </xf>
    <xf numFmtId="0" fontId="3" fillId="10" borderId="38" xfId="3" applyFont="1" applyFill="1" applyBorder="1" applyAlignment="1">
      <alignment horizontal="left" vertical="center" wrapText="1" shrinkToFit="1"/>
    </xf>
    <xf numFmtId="49" fontId="3" fillId="10" borderId="38" xfId="3" quotePrefix="1" applyNumberFormat="1" applyFont="1" applyFill="1" applyBorder="1" applyAlignment="1">
      <alignment vertical="top" wrapText="1"/>
    </xf>
    <xf numFmtId="1" fontId="11" fillId="10" borderId="38" xfId="0" applyNumberFormat="1" applyFont="1" applyFill="1" applyBorder="1" applyAlignment="1">
      <alignment horizontal="center" vertical="center"/>
    </xf>
    <xf numFmtId="0" fontId="8" fillId="10" borderId="38" xfId="0" applyFont="1" applyFill="1" applyBorder="1" applyAlignment="1">
      <alignment vertical="top" wrapText="1"/>
    </xf>
    <xf numFmtId="49" fontId="5" fillId="10" borderId="0" xfId="3" applyNumberFormat="1" applyFont="1" applyFill="1" applyBorder="1" applyAlignment="1">
      <alignment horizontal="center" vertical="center"/>
    </xf>
    <xf numFmtId="0" fontId="5" fillId="10" borderId="0" xfId="3" applyFont="1" applyFill="1" applyBorder="1" applyAlignment="1">
      <alignment horizontal="left" vertical="center" wrapText="1" shrinkToFit="1"/>
    </xf>
    <xf numFmtId="0" fontId="5" fillId="10" borderId="0" xfId="3" applyFont="1" applyFill="1" applyBorder="1" applyAlignment="1">
      <alignment vertical="top" textRotation="90" wrapText="1" shrinkToFit="1"/>
    </xf>
    <xf numFmtId="49" fontId="3" fillId="10" borderId="0" xfId="3" applyNumberFormat="1" applyFont="1" applyFill="1" applyBorder="1" applyAlignment="1">
      <alignment vertical="top" wrapText="1" shrinkToFit="1"/>
    </xf>
    <xf numFmtId="0" fontId="4" fillId="10" borderId="0" xfId="3" applyFont="1" applyFill="1" applyBorder="1" applyAlignment="1">
      <alignment horizontal="center" vertical="center" wrapText="1" shrinkToFit="1"/>
    </xf>
    <xf numFmtId="0" fontId="3" fillId="10" borderId="0" xfId="3" applyFont="1" applyFill="1" applyBorder="1" applyAlignment="1">
      <alignment horizontal="left" vertical="center" wrapText="1" shrinkToFit="1"/>
    </xf>
    <xf numFmtId="49" fontId="3" fillId="10" borderId="0" xfId="3" quotePrefix="1" applyNumberFormat="1" applyFont="1" applyFill="1" applyBorder="1" applyAlignment="1">
      <alignment vertical="top" wrapText="1"/>
    </xf>
    <xf numFmtId="49" fontId="50" fillId="10" borderId="0" xfId="0" applyNumberFormat="1" applyFont="1" applyFill="1" applyBorder="1" applyAlignment="1">
      <alignment horizontal="center" vertical="center"/>
    </xf>
    <xf numFmtId="14" fontId="50" fillId="10" borderId="0" xfId="0" applyNumberFormat="1" applyFont="1" applyFill="1" applyBorder="1" applyAlignment="1">
      <alignment horizontal="center" vertical="center"/>
    </xf>
    <xf numFmtId="0" fontId="51" fillId="10" borderId="0" xfId="0" applyFont="1" applyFill="1" applyBorder="1" applyAlignment="1">
      <alignment horizontal="center" vertical="center"/>
    </xf>
    <xf numFmtId="0" fontId="57" fillId="10" borderId="0" xfId="0" applyFont="1" applyFill="1" applyBorder="1" applyAlignment="1">
      <alignment horizontal="center"/>
    </xf>
    <xf numFmtId="0" fontId="52" fillId="10" borderId="0" xfId="0" applyFont="1" applyFill="1" applyBorder="1"/>
    <xf numFmtId="49" fontId="57" fillId="10" borderId="0" xfId="0" applyNumberFormat="1" applyFont="1" applyFill="1" applyBorder="1"/>
    <xf numFmtId="0" fontId="57" fillId="10" borderId="0" xfId="0" applyFont="1" applyFill="1" applyBorder="1"/>
    <xf numFmtId="49" fontId="4" fillId="10" borderId="0" xfId="3" applyNumberFormat="1" applyFont="1" applyFill="1" applyBorder="1" applyAlignment="1">
      <alignment horizontal="center" vertical="center"/>
    </xf>
    <xf numFmtId="0" fontId="55" fillId="10" borderId="0" xfId="3" applyFont="1" applyFill="1" applyBorder="1" applyAlignment="1">
      <alignment vertical="center" wrapText="1" shrinkToFit="1"/>
    </xf>
    <xf numFmtId="49" fontId="55" fillId="10" borderId="0" xfId="3" applyNumberFormat="1" applyFont="1" applyFill="1" applyBorder="1" applyAlignment="1">
      <alignment vertical="center" wrapText="1" shrinkToFit="1"/>
    </xf>
    <xf numFmtId="1" fontId="16" fillId="10" borderId="0" xfId="0" applyNumberFormat="1" applyFont="1" applyFill="1" applyBorder="1" applyAlignment="1">
      <alignment horizontal="center" vertical="center"/>
    </xf>
    <xf numFmtId="0" fontId="10" fillId="10" borderId="0" xfId="0" quotePrefix="1" applyFont="1" applyFill="1" applyBorder="1" applyAlignment="1">
      <alignment vertical="top" wrapText="1"/>
    </xf>
    <xf numFmtId="1" fontId="11" fillId="0" borderId="1" xfId="0" applyNumberFormat="1" applyFont="1" applyBorder="1" applyAlignment="1">
      <alignment horizontal="center" vertical="center"/>
    </xf>
    <xf numFmtId="0" fontId="61" fillId="0" borderId="7" xfId="4" applyFont="1" applyFill="1" applyBorder="1" applyAlignment="1" applyProtection="1">
      <alignment horizontal="center" wrapText="1"/>
      <protection locked="0"/>
    </xf>
    <xf numFmtId="0" fontId="61" fillId="0" borderId="1" xfId="4" applyFont="1" applyBorder="1" applyAlignment="1" applyProtection="1">
      <alignment horizontal="left" wrapText="1"/>
      <protection locked="0"/>
    </xf>
    <xf numFmtId="0" fontId="62" fillId="0" borderId="1" xfId="4" applyFont="1" applyBorder="1" applyAlignment="1" applyProtection="1">
      <alignment horizontal="center"/>
      <protection locked="0"/>
    </xf>
    <xf numFmtId="14" fontId="62" fillId="0" borderId="1" xfId="4" applyNumberFormat="1" applyFont="1" applyFill="1" applyBorder="1" applyAlignment="1" applyProtection="1">
      <alignment horizontal="center" vertical="center"/>
      <protection locked="0"/>
    </xf>
    <xf numFmtId="0" fontId="62" fillId="0" borderId="8" xfId="4" applyFont="1" applyBorder="1" applyAlignment="1" applyProtection="1">
      <alignment horizontal="center"/>
      <protection locked="0"/>
    </xf>
    <xf numFmtId="0" fontId="62" fillId="0" borderId="4" xfId="4" applyFont="1" applyBorder="1" applyAlignment="1" applyProtection="1">
      <alignment horizontal="left" wrapText="1"/>
      <protection locked="0"/>
    </xf>
    <xf numFmtId="0" fontId="25" fillId="0" borderId="1" xfId="0" applyFont="1" applyBorder="1" applyAlignment="1">
      <alignment horizontal="center" vertical="center"/>
    </xf>
    <xf numFmtId="0" fontId="58" fillId="0" borderId="1" xfId="0" applyFont="1" applyBorder="1" applyAlignment="1">
      <alignment horizontal="center" vertical="center"/>
    </xf>
    <xf numFmtId="0" fontId="4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2" fillId="9" borderId="1" xfId="0" applyFont="1" applyFill="1" applyBorder="1" applyAlignment="1">
      <alignment horizontal="center"/>
    </xf>
    <xf numFmtId="15" fontId="58" fillId="0" borderId="1" xfId="0" applyNumberFormat="1"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12" fillId="9" borderId="1" xfId="0" applyFont="1" applyFill="1" applyBorder="1" applyAlignment="1">
      <alignment horizontal="center" vertical="center"/>
    </xf>
    <xf numFmtId="9" fontId="19" fillId="0" borderId="40" xfId="0" applyNumberFormat="1" applyFont="1" applyBorder="1" applyAlignment="1">
      <alignment horizontal="center" vertical="center" wrapText="1"/>
    </xf>
    <xf numFmtId="0" fontId="19" fillId="0" borderId="41"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42"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2" xfId="0" applyFont="1" applyBorder="1" applyAlignment="1">
      <alignment horizontal="center" vertical="center" wrapText="1"/>
    </xf>
    <xf numFmtId="0" fontId="19" fillId="0" borderId="1" xfId="0" applyFont="1" applyBorder="1" applyAlignment="1">
      <alignment horizontal="center" vertical="center"/>
    </xf>
    <xf numFmtId="9" fontId="19" fillId="0" borderId="1" xfId="5" applyFont="1" applyBorder="1" applyAlignment="1">
      <alignment horizontal="center" vertical="center"/>
    </xf>
    <xf numFmtId="0" fontId="12" fillId="0" borderId="1" xfId="0" applyFont="1" applyBorder="1" applyAlignment="1">
      <alignment horizontal="center" vertical="center"/>
    </xf>
    <xf numFmtId="0" fontId="25" fillId="0" borderId="1" xfId="0" applyFont="1" applyBorder="1" applyAlignment="1">
      <alignment horizontal="center"/>
    </xf>
    <xf numFmtId="0" fontId="25" fillId="0" borderId="39" xfId="0" applyFont="1" applyBorder="1" applyAlignment="1">
      <alignment horizontal="center"/>
    </xf>
    <xf numFmtId="0" fontId="60" fillId="0" borderId="39" xfId="0" applyFont="1" applyBorder="1" applyAlignment="1">
      <alignment horizontal="center"/>
    </xf>
    <xf numFmtId="0" fontId="19" fillId="0" borderId="1" xfId="0" applyNumberFormat="1" applyFont="1" applyBorder="1" applyAlignment="1">
      <alignment horizontal="center" vertical="center"/>
    </xf>
    <xf numFmtId="0" fontId="25" fillId="6" borderId="8"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7" xfId="0" applyFont="1" applyFill="1" applyBorder="1" applyAlignment="1">
      <alignment horizontal="center" vertical="center"/>
    </xf>
    <xf numFmtId="0" fontId="25" fillId="0" borderId="8" xfId="0" applyFont="1" applyBorder="1" applyAlignment="1">
      <alignment horizontal="center"/>
    </xf>
    <xf numFmtId="0" fontId="25" fillId="0" borderId="9" xfId="0" applyFont="1" applyBorder="1" applyAlignment="1">
      <alignment horizontal="center"/>
    </xf>
    <xf numFmtId="0" fontId="25" fillId="0" borderId="7" xfId="0" applyFont="1" applyBorder="1" applyAlignment="1">
      <alignment horizontal="center"/>
    </xf>
    <xf numFmtId="0" fontId="25" fillId="4" borderId="8"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7" xfId="0" applyFont="1" applyFill="1" applyBorder="1" applyAlignment="1">
      <alignment horizontal="center" vertical="center"/>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58" fillId="0" borderId="39" xfId="0" applyFont="1" applyBorder="1" applyAlignment="1">
      <alignment horizontal="center"/>
    </xf>
    <xf numFmtId="0" fontId="25" fillId="5" borderId="8" xfId="0" applyFont="1" applyFill="1" applyBorder="1" applyAlignment="1">
      <alignment horizontal="center" vertical="center"/>
    </xf>
    <xf numFmtId="0" fontId="25" fillId="5" borderId="9" xfId="0" applyFont="1" applyFill="1" applyBorder="1" applyAlignment="1">
      <alignment horizontal="center" vertical="center"/>
    </xf>
    <xf numFmtId="0" fontId="25" fillId="5" borderId="7" xfId="0" applyFon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xf>
    <xf numFmtId="0" fontId="19" fillId="0" borderId="40" xfId="0" applyFont="1" applyBorder="1" applyAlignment="1">
      <alignment horizontal="center" vertical="center"/>
    </xf>
    <xf numFmtId="0" fontId="19" fillId="0" borderId="2" xfId="0" applyFont="1" applyBorder="1" applyAlignment="1">
      <alignment horizontal="center" vertical="center"/>
    </xf>
    <xf numFmtId="0" fontId="19" fillId="0" borderId="41" xfId="0" applyFont="1" applyBorder="1" applyAlignment="1">
      <alignment horizontal="center" vertical="center"/>
    </xf>
    <xf numFmtId="0" fontId="19" fillId="0" borderId="27" xfId="0" applyFont="1" applyBorder="1" applyAlignment="1">
      <alignment horizontal="center" vertical="center"/>
    </xf>
    <xf numFmtId="0" fontId="19" fillId="0" borderId="43" xfId="0" applyFont="1" applyBorder="1" applyAlignment="1">
      <alignment horizontal="center" vertical="center"/>
    </xf>
    <xf numFmtId="0" fontId="19" fillId="0" borderId="42" xfId="0" applyFont="1" applyBorder="1" applyAlignment="1">
      <alignment horizontal="center" vertical="center"/>
    </xf>
    <xf numFmtId="15" fontId="25" fillId="0" borderId="1" xfId="0" applyNumberFormat="1" applyFont="1" applyBorder="1" applyAlignment="1">
      <alignment horizontal="center" vertical="center"/>
    </xf>
    <xf numFmtId="49" fontId="25" fillId="0" borderId="8" xfId="0" quotePrefix="1" applyNumberFormat="1" applyFont="1" applyBorder="1" applyAlignment="1">
      <alignment horizontal="center" vertical="center"/>
    </xf>
    <xf numFmtId="49" fontId="25" fillId="0" borderId="9" xfId="0" applyNumberFormat="1" applyFont="1" applyBorder="1" applyAlignment="1">
      <alignment horizontal="center" vertical="center"/>
    </xf>
    <xf numFmtId="49" fontId="25" fillId="0" borderId="7" xfId="0" applyNumberFormat="1" applyFont="1" applyBorder="1" applyAlignment="1">
      <alignment horizontal="center" vertical="center"/>
    </xf>
    <xf numFmtId="14" fontId="25" fillId="0" borderId="8" xfId="0" applyNumberFormat="1" applyFont="1" applyBorder="1" applyAlignment="1">
      <alignment horizontal="center" vertical="center"/>
    </xf>
    <xf numFmtId="14" fontId="25" fillId="0" borderId="9" xfId="0" applyNumberFormat="1" applyFont="1" applyBorder="1" applyAlignment="1">
      <alignment horizontal="center" vertical="center"/>
    </xf>
    <xf numFmtId="14" fontId="25" fillId="0" borderId="7" xfId="0" applyNumberFormat="1" applyFont="1" applyBorder="1" applyAlignment="1">
      <alignment horizontal="center" vertical="center"/>
    </xf>
    <xf numFmtId="0" fontId="58" fillId="0" borderId="26" xfId="0" applyFont="1" applyBorder="1" applyAlignment="1">
      <alignment horizontal="center" vertical="center"/>
    </xf>
    <xf numFmtId="0" fontId="58" fillId="0" borderId="38" xfId="0" applyFont="1" applyBorder="1" applyAlignment="1">
      <alignment horizontal="center" vertical="center"/>
    </xf>
    <xf numFmtId="0" fontId="58" fillId="0" borderId="8" xfId="0" applyFont="1" applyBorder="1" applyAlignment="1">
      <alignment horizontal="center" vertical="center"/>
    </xf>
    <xf numFmtId="0" fontId="58" fillId="0" borderId="9" xfId="0" applyFont="1" applyBorder="1" applyAlignment="1">
      <alignment horizontal="center" vertical="center"/>
    </xf>
    <xf numFmtId="0" fontId="58" fillId="0" borderId="7" xfId="0" applyFont="1" applyBorder="1" applyAlignment="1">
      <alignment horizontal="center" vertical="center"/>
    </xf>
    <xf numFmtId="0" fontId="25" fillId="0" borderId="40" xfId="0" applyFont="1" applyBorder="1" applyAlignment="1">
      <alignment horizontal="center" vertical="center"/>
    </xf>
    <xf numFmtId="0" fontId="25" fillId="0" borderId="2" xfId="0" applyFont="1" applyBorder="1" applyAlignment="1">
      <alignment horizontal="center" vertical="center"/>
    </xf>
    <xf numFmtId="0" fontId="25" fillId="0" borderId="41" xfId="0" applyFont="1" applyBorder="1" applyAlignment="1">
      <alignment horizontal="center" vertical="center"/>
    </xf>
    <xf numFmtId="0" fontId="25" fillId="0" borderId="27" xfId="0" applyFont="1" applyBorder="1" applyAlignment="1">
      <alignment horizontal="center" vertical="center"/>
    </xf>
    <xf numFmtId="0" fontId="25" fillId="0" borderId="43" xfId="0" applyFont="1" applyBorder="1" applyAlignment="1">
      <alignment horizontal="center" vertical="center"/>
    </xf>
    <xf numFmtId="0" fontId="25" fillId="0" borderId="42" xfId="0" applyFont="1" applyBorder="1" applyAlignment="1">
      <alignment horizontal="center" vertical="center"/>
    </xf>
    <xf numFmtId="0" fontId="25" fillId="0" borderId="26" xfId="0" applyFont="1" applyBorder="1" applyAlignment="1">
      <alignment horizontal="center" vertical="center"/>
    </xf>
    <xf numFmtId="0" fontId="25" fillId="0" borderId="38" xfId="0" applyFont="1" applyBorder="1" applyAlignment="1">
      <alignment horizontal="center" vertical="center"/>
    </xf>
    <xf numFmtId="0" fontId="58" fillId="0" borderId="40" xfId="0" applyFont="1" applyBorder="1" applyAlignment="1">
      <alignment horizontal="center" vertical="center" wrapText="1"/>
    </xf>
    <xf numFmtId="0" fontId="59" fillId="0" borderId="2" xfId="0" applyFont="1" applyBorder="1" applyAlignment="1">
      <alignment horizontal="center" vertical="center"/>
    </xf>
    <xf numFmtId="0" fontId="59" fillId="0" borderId="41" xfId="0" applyFont="1" applyBorder="1" applyAlignment="1">
      <alignment horizontal="center" vertical="center"/>
    </xf>
    <xf numFmtId="0" fontId="59" fillId="0" borderId="44" xfId="0" applyFont="1" applyBorder="1" applyAlignment="1">
      <alignment horizontal="center" vertical="center"/>
    </xf>
    <xf numFmtId="0" fontId="59" fillId="0" borderId="0" xfId="0" applyFont="1" applyAlignment="1">
      <alignment horizontal="center" vertical="center"/>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43" xfId="0" applyFont="1" applyBorder="1" applyAlignment="1">
      <alignment horizontal="center" vertical="center"/>
    </xf>
    <xf numFmtId="0" fontId="59" fillId="0" borderId="42"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horizontal="left"/>
    </xf>
    <xf numFmtId="0" fontId="39" fillId="2" borderId="46" xfId="1" applyFont="1" applyFill="1" applyBorder="1" applyAlignment="1">
      <alignment horizontal="right" vertical="center"/>
    </xf>
    <xf numFmtId="0" fontId="39" fillId="2" borderId="9" xfId="1" applyFont="1" applyFill="1" applyBorder="1" applyAlignment="1">
      <alignment horizontal="right" vertical="center"/>
    </xf>
    <xf numFmtId="164" fontId="40" fillId="2" borderId="1" xfId="1" applyNumberFormat="1" applyFont="1" applyFill="1" applyBorder="1" applyAlignment="1">
      <alignment horizontal="center" vertical="center"/>
    </xf>
    <xf numFmtId="164" fontId="40" fillId="0" borderId="44" xfId="1" applyNumberFormat="1" applyFont="1" applyFill="1" applyBorder="1" applyAlignment="1">
      <alignment horizontal="center" vertical="center"/>
    </xf>
    <xf numFmtId="164" fontId="40" fillId="0" borderId="0" xfId="1" applyNumberFormat="1" applyFont="1" applyFill="1" applyBorder="1" applyAlignment="1">
      <alignment horizontal="center" vertical="center"/>
    </xf>
    <xf numFmtId="164" fontId="40" fillId="0" borderId="45" xfId="1" applyNumberFormat="1" applyFont="1" applyFill="1" applyBorder="1" applyAlignment="1">
      <alignment horizontal="center" vertical="center"/>
    </xf>
    <xf numFmtId="164" fontId="40" fillId="0" borderId="47" xfId="1" applyNumberFormat="1" applyFont="1" applyFill="1" applyBorder="1" applyAlignment="1">
      <alignment horizontal="center" vertical="center"/>
    </xf>
    <xf numFmtId="164" fontId="40" fillId="0" borderId="48" xfId="1" applyNumberFormat="1" applyFont="1" applyFill="1" applyBorder="1" applyAlignment="1">
      <alignment horizontal="center" vertical="center"/>
    </xf>
    <xf numFmtId="164" fontId="40" fillId="0" borderId="49" xfId="1" applyNumberFormat="1" applyFont="1" applyFill="1" applyBorder="1" applyAlignment="1">
      <alignment horizontal="center" vertical="center"/>
    </xf>
    <xf numFmtId="1" fontId="11" fillId="0" borderId="1" xfId="0" applyNumberFormat="1" applyFont="1" applyBorder="1" applyAlignment="1">
      <alignment horizontal="center" vertical="center"/>
    </xf>
    <xf numFmtId="0" fontId="11" fillId="3" borderId="1" xfId="0" quotePrefix="1"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11" fillId="8" borderId="1" xfId="0" quotePrefix="1" applyNumberFormat="1" applyFont="1" applyFill="1" applyBorder="1" applyAlignment="1">
      <alignment horizontal="center" vertical="center"/>
    </xf>
    <xf numFmtId="0" fontId="11" fillId="8" borderId="1" xfId="0" applyNumberFormat="1" applyFont="1" applyFill="1" applyBorder="1" applyAlignment="1">
      <alignment horizontal="center" vertical="center"/>
    </xf>
    <xf numFmtId="164" fontId="40" fillId="2" borderId="38" xfId="1" applyNumberFormat="1" applyFont="1" applyFill="1" applyBorder="1" applyAlignment="1">
      <alignment horizontal="center" vertical="center"/>
    </xf>
    <xf numFmtId="0" fontId="21" fillId="2" borderId="53"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54"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1" xfId="0" applyFont="1" applyFill="1" applyBorder="1" applyAlignment="1">
      <alignment horizontal="center" vertical="center" wrapText="1"/>
    </xf>
    <xf numFmtId="9" fontId="19" fillId="0" borderId="40" xfId="5" applyNumberFormat="1" applyFont="1" applyBorder="1" applyAlignment="1">
      <alignment horizontal="center" vertical="center"/>
    </xf>
    <xf numFmtId="9" fontId="19" fillId="0" borderId="2" xfId="5" applyNumberFormat="1" applyFont="1" applyBorder="1" applyAlignment="1">
      <alignment horizontal="center" vertical="center"/>
    </xf>
    <xf numFmtId="9" fontId="19" fillId="0" borderId="55" xfId="5" applyNumberFormat="1" applyFont="1" applyBorder="1" applyAlignment="1">
      <alignment horizontal="center" vertical="center"/>
    </xf>
    <xf numFmtId="9" fontId="19" fillId="0" borderId="44" xfId="5" applyNumberFormat="1" applyFont="1" applyBorder="1" applyAlignment="1">
      <alignment horizontal="center" vertical="center"/>
    </xf>
    <xf numFmtId="9" fontId="19" fillId="0" borderId="0" xfId="5" applyNumberFormat="1" applyFont="1" applyBorder="1" applyAlignment="1">
      <alignment horizontal="center" vertical="center"/>
    </xf>
    <xf numFmtId="9" fontId="19" fillId="0" borderId="34" xfId="5" applyNumberFormat="1" applyFont="1" applyBorder="1" applyAlignment="1">
      <alignment horizontal="center" vertical="center"/>
    </xf>
    <xf numFmtId="9" fontId="19" fillId="0" borderId="56" xfId="5" applyNumberFormat="1" applyFont="1" applyBorder="1" applyAlignment="1">
      <alignment horizontal="center" vertical="center"/>
    </xf>
    <xf numFmtId="9" fontId="19" fillId="0" borderId="35" xfId="5" applyNumberFormat="1" applyFont="1" applyBorder="1" applyAlignment="1">
      <alignment horizontal="center" vertical="center"/>
    </xf>
    <xf numFmtId="9" fontId="19" fillId="0" borderId="36" xfId="5" applyNumberFormat="1" applyFont="1" applyBorder="1" applyAlignment="1">
      <alignment horizontal="center" vertical="center"/>
    </xf>
    <xf numFmtId="164" fontId="40" fillId="0" borderId="57" xfId="1" applyNumberFormat="1" applyFont="1" applyFill="1" applyBorder="1" applyAlignment="1">
      <alignment horizontal="center" vertical="center"/>
    </xf>
    <xf numFmtId="164" fontId="40" fillId="0" borderId="58" xfId="1" applyNumberFormat="1" applyFont="1" applyFill="1" applyBorder="1" applyAlignment="1">
      <alignment horizontal="center" vertical="center"/>
    </xf>
    <xf numFmtId="9" fontId="19" fillId="0" borderId="40" xfId="5" applyFont="1" applyBorder="1" applyAlignment="1">
      <alignment horizontal="center" vertical="center"/>
    </xf>
    <xf numFmtId="9" fontId="19" fillId="0" borderId="41" xfId="5" applyFont="1" applyBorder="1" applyAlignment="1">
      <alignment horizontal="center" vertical="center"/>
    </xf>
    <xf numFmtId="9" fontId="19" fillId="0" borderId="44" xfId="5" applyFont="1" applyBorder="1" applyAlignment="1">
      <alignment horizontal="center" vertical="center"/>
    </xf>
    <xf numFmtId="9" fontId="19" fillId="0" borderId="45" xfId="5" applyFont="1" applyBorder="1" applyAlignment="1">
      <alignment horizontal="center" vertical="center"/>
    </xf>
    <xf numFmtId="9" fontId="19" fillId="0" borderId="56" xfId="5" applyFont="1" applyBorder="1" applyAlignment="1">
      <alignment horizontal="center" vertical="center"/>
    </xf>
    <xf numFmtId="9" fontId="19" fillId="0" borderId="59" xfId="5" applyFont="1" applyBorder="1" applyAlignment="1">
      <alignment horizontal="center" vertical="center"/>
    </xf>
    <xf numFmtId="9" fontId="19" fillId="0" borderId="27" xfId="5" applyFont="1" applyBorder="1" applyAlignment="1">
      <alignment horizontal="center" vertical="center"/>
    </xf>
    <xf numFmtId="9" fontId="19" fillId="0" borderId="42" xfId="5" applyFont="1" applyBorder="1" applyAlignment="1">
      <alignment horizontal="center" vertical="center"/>
    </xf>
    <xf numFmtId="0" fontId="20" fillId="2" borderId="5" xfId="1" applyFont="1" applyFill="1" applyBorder="1" applyAlignment="1">
      <alignment horizontal="center" vertical="center"/>
    </xf>
    <xf numFmtId="0" fontId="20" fillId="2" borderId="50" xfId="1" applyFont="1" applyFill="1" applyBorder="1" applyAlignment="1">
      <alignment horizontal="center" vertical="center"/>
    </xf>
    <xf numFmtId="0" fontId="20" fillId="2" borderId="51" xfId="1" applyFont="1" applyFill="1" applyBorder="1" applyAlignment="1">
      <alignment horizontal="center" vertical="center"/>
    </xf>
    <xf numFmtId="0" fontId="20" fillId="2" borderId="52" xfId="1" applyFont="1" applyFill="1" applyBorder="1" applyAlignment="1">
      <alignment horizontal="center" vertical="center"/>
    </xf>
    <xf numFmtId="0" fontId="20" fillId="2" borderId="43" xfId="1" applyFont="1" applyFill="1" applyBorder="1" applyAlignment="1">
      <alignment horizontal="center" vertical="center"/>
    </xf>
    <xf numFmtId="0" fontId="20" fillId="2" borderId="42" xfId="1" applyFont="1" applyFill="1" applyBorder="1" applyAlignment="1">
      <alignment horizontal="center" vertical="center"/>
    </xf>
    <xf numFmtId="0" fontId="39" fillId="2" borderId="52" xfId="1" applyFont="1" applyFill="1" applyBorder="1" applyAlignment="1">
      <alignment horizontal="right" vertical="center"/>
    </xf>
    <xf numFmtId="0" fontId="39" fillId="2" borderId="43" xfId="1" applyFont="1" applyFill="1" applyBorder="1" applyAlignment="1">
      <alignment horizontal="right" vertical="center"/>
    </xf>
    <xf numFmtId="0" fontId="16" fillId="3" borderId="3" xfId="0" applyFont="1" applyFill="1" applyBorder="1" applyAlignment="1">
      <alignment horizontal="center" vertical="center"/>
    </xf>
    <xf numFmtId="0" fontId="16" fillId="3" borderId="1" xfId="0" applyFont="1" applyFill="1" applyBorder="1" applyAlignment="1">
      <alignment horizontal="center" vertical="center"/>
    </xf>
    <xf numFmtId="0" fontId="39" fillId="2" borderId="7" xfId="1" applyFont="1" applyFill="1" applyBorder="1" applyAlignment="1">
      <alignment horizontal="right" vertical="center"/>
    </xf>
    <xf numFmtId="0" fontId="16" fillId="3" borderId="62" xfId="0" applyFont="1" applyFill="1" applyBorder="1" applyAlignment="1">
      <alignment horizontal="center" vertical="center"/>
    </xf>
    <xf numFmtId="0" fontId="16" fillId="3" borderId="60" xfId="0" applyFont="1" applyFill="1" applyBorder="1" applyAlignment="1">
      <alignment horizontal="center" vertical="center"/>
    </xf>
    <xf numFmtId="49" fontId="11" fillId="3" borderId="1" xfId="0" applyNumberFormat="1" applyFont="1" applyFill="1" applyBorder="1" applyAlignment="1">
      <alignment horizontal="center" vertical="center"/>
    </xf>
    <xf numFmtId="1" fontId="11" fillId="0" borderId="60" xfId="0" applyNumberFormat="1" applyFont="1" applyBorder="1" applyAlignment="1">
      <alignment horizontal="center" vertical="center"/>
    </xf>
    <xf numFmtId="164" fontId="40" fillId="2" borderId="1" xfId="0" applyNumberFormat="1" applyFont="1" applyFill="1" applyBorder="1" applyAlignment="1">
      <alignment horizontal="center" vertical="center"/>
    </xf>
    <xf numFmtId="49" fontId="11" fillId="8" borderId="1" xfId="0" applyNumberFormat="1" applyFont="1" applyFill="1" applyBorder="1" applyAlignment="1">
      <alignment horizontal="center" vertical="center"/>
    </xf>
    <xf numFmtId="1" fontId="11" fillId="0" borderId="57"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11" fillId="0" borderId="48" xfId="0" applyNumberFormat="1" applyFont="1" applyBorder="1" applyAlignment="1">
      <alignment horizontal="center" vertical="center"/>
    </xf>
    <xf numFmtId="49" fontId="11" fillId="3" borderId="1" xfId="0" quotePrefix="1" applyNumberFormat="1" applyFont="1" applyFill="1" applyBorder="1" applyAlignment="1">
      <alignment horizontal="center" vertical="center"/>
    </xf>
    <xf numFmtId="0" fontId="11" fillId="8" borderId="1" xfId="0" quotePrefix="1"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1" fontId="11" fillId="0" borderId="26" xfId="0" applyNumberFormat="1" applyFont="1" applyBorder="1" applyAlignment="1">
      <alignment horizontal="center" vertical="center"/>
    </xf>
    <xf numFmtId="0" fontId="11" fillId="3" borderId="1" xfId="0" applyFont="1" applyFill="1" applyBorder="1" applyAlignment="1">
      <alignment horizontal="center" vertical="center"/>
    </xf>
    <xf numFmtId="0" fontId="11" fillId="0" borderId="61"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44" xfId="0" applyFont="1" applyBorder="1" applyAlignment="1">
      <alignment horizontal="center" vertical="center"/>
    </xf>
    <xf numFmtId="0" fontId="11" fillId="0" borderId="0"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35" xfId="0" applyFont="1" applyBorder="1" applyAlignment="1">
      <alignment horizontal="center" vertical="center"/>
    </xf>
    <xf numFmtId="0" fontId="11" fillId="0" borderId="59" xfId="0" applyFont="1" applyBorder="1" applyAlignment="1">
      <alignment horizontal="center" vertical="center"/>
    </xf>
    <xf numFmtId="1" fontId="11" fillId="0" borderId="61" xfId="0" applyNumberFormat="1" applyFont="1" applyBorder="1" applyAlignment="1">
      <alignment horizontal="center" vertical="center"/>
    </xf>
    <xf numFmtId="1" fontId="11" fillId="0" borderId="58" xfId="0" applyNumberFormat="1" applyFont="1" applyBorder="1" applyAlignment="1">
      <alignment horizontal="center" vertical="center"/>
    </xf>
    <xf numFmtId="1" fontId="11" fillId="0" borderId="44" xfId="0" applyNumberFormat="1" applyFont="1" applyBorder="1" applyAlignment="1">
      <alignment horizontal="center" vertical="center"/>
    </xf>
    <xf numFmtId="1" fontId="11" fillId="0" borderId="45" xfId="0" applyNumberFormat="1" applyFont="1" applyBorder="1" applyAlignment="1">
      <alignment horizontal="center" vertical="center"/>
    </xf>
    <xf numFmtId="1" fontId="11" fillId="0" borderId="47" xfId="0" applyNumberFormat="1" applyFont="1" applyBorder="1" applyAlignment="1">
      <alignment horizontal="center" vertical="center"/>
    </xf>
    <xf numFmtId="1" fontId="11" fillId="0" borderId="49" xfId="0" applyNumberFormat="1" applyFont="1" applyBorder="1" applyAlignment="1">
      <alignment horizontal="center" vertical="center"/>
    </xf>
    <xf numFmtId="1" fontId="11" fillId="0" borderId="40" xfId="0" applyNumberFormat="1" applyFont="1" applyBorder="1" applyAlignment="1">
      <alignment horizontal="center" vertical="center"/>
    </xf>
    <xf numFmtId="1" fontId="11" fillId="0" borderId="2" xfId="0" applyNumberFormat="1" applyFont="1" applyBorder="1" applyAlignment="1">
      <alignment horizontal="center" vertical="center"/>
    </xf>
    <xf numFmtId="1" fontId="11" fillId="0" borderId="41" xfId="0" applyNumberFormat="1" applyFont="1" applyBorder="1" applyAlignment="1">
      <alignment horizontal="center" vertical="center"/>
    </xf>
    <xf numFmtId="1" fontId="11" fillId="0" borderId="4" xfId="0" applyNumberFormat="1" applyFont="1" applyBorder="1" applyAlignment="1">
      <alignment horizontal="center" vertical="center"/>
    </xf>
    <xf numFmtId="0" fontId="11" fillId="0" borderId="4" xfId="0" applyFont="1" applyBorder="1" applyAlignment="1">
      <alignment horizontal="center" vertical="center"/>
    </xf>
    <xf numFmtId="0" fontId="43" fillId="2" borderId="29"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43" fillId="2" borderId="33" xfId="0" applyFont="1" applyFill="1" applyBorder="1" applyAlignment="1">
      <alignment horizontal="center" vertical="center" wrapText="1"/>
    </xf>
    <xf numFmtId="0" fontId="43" fillId="2" borderId="63" xfId="0" applyFont="1" applyFill="1" applyBorder="1" applyAlignment="1">
      <alignment horizontal="center" vertical="center" wrapText="1"/>
    </xf>
    <xf numFmtId="0" fontId="43" fillId="2" borderId="64" xfId="0" applyFont="1" applyFill="1" applyBorder="1" applyAlignment="1">
      <alignment horizontal="center" vertical="center" wrapText="1"/>
    </xf>
    <xf numFmtId="0" fontId="43" fillId="2" borderId="65" xfId="0" applyFont="1" applyFill="1" applyBorder="1" applyAlignment="1">
      <alignment horizontal="center" vertical="center" wrapText="1"/>
    </xf>
    <xf numFmtId="1" fontId="11" fillId="0" borderId="66" xfId="0" applyNumberFormat="1" applyFont="1" applyBorder="1" applyAlignment="1">
      <alignment horizontal="center" vertical="center"/>
    </xf>
    <xf numFmtId="1" fontId="11" fillId="0" borderId="67" xfId="0" applyNumberFormat="1" applyFont="1" applyBorder="1" applyAlignment="1">
      <alignment horizontal="center" vertical="center"/>
    </xf>
    <xf numFmtId="0" fontId="11" fillId="0" borderId="1" xfId="0" applyFont="1" applyBorder="1" applyAlignment="1">
      <alignment horizontal="center" vertical="center"/>
    </xf>
    <xf numFmtId="164" fontId="40" fillId="0" borderId="61" xfId="1" applyNumberFormat="1" applyFont="1" applyFill="1" applyBorder="1" applyAlignment="1">
      <alignment horizontal="center" vertical="center"/>
    </xf>
    <xf numFmtId="164" fontId="40" fillId="0" borderId="56" xfId="1" applyNumberFormat="1" applyFont="1" applyFill="1" applyBorder="1" applyAlignment="1">
      <alignment horizontal="center" vertical="center"/>
    </xf>
    <xf numFmtId="164" fontId="40" fillId="0" borderId="35" xfId="1" applyNumberFormat="1" applyFont="1" applyFill="1" applyBorder="1" applyAlignment="1">
      <alignment horizontal="center" vertical="center"/>
    </xf>
    <xf numFmtId="164" fontId="40" fillId="0" borderId="59" xfId="1" applyNumberFormat="1" applyFont="1" applyFill="1" applyBorder="1" applyAlignment="1">
      <alignment horizontal="center" vertical="center"/>
    </xf>
    <xf numFmtId="0" fontId="39" fillId="2" borderId="46" xfId="1" applyFont="1" applyFill="1" applyBorder="1" applyAlignment="1">
      <alignment horizontal="center" vertical="center"/>
    </xf>
    <xf numFmtId="0" fontId="39" fillId="2" borderId="9" xfId="1" applyFont="1" applyFill="1" applyBorder="1" applyAlignment="1">
      <alignment horizontal="center" vertical="center"/>
    </xf>
    <xf numFmtId="1"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1" fontId="16" fillId="0" borderId="68" xfId="0" applyNumberFormat="1" applyFont="1" applyBorder="1" applyAlignment="1">
      <alignment horizontal="center" vertical="center"/>
    </xf>
    <xf numFmtId="1" fontId="16" fillId="0" borderId="69" xfId="0" applyNumberFormat="1" applyFont="1" applyBorder="1" applyAlignment="1">
      <alignment horizontal="center" vertical="center"/>
    </xf>
    <xf numFmtId="1" fontId="11" fillId="0" borderId="38" xfId="0" applyNumberFormat="1" applyFont="1" applyBorder="1" applyAlignment="1">
      <alignment horizontal="center" vertical="center"/>
    </xf>
    <xf numFmtId="0" fontId="20" fillId="2" borderId="6"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0" xfId="1" applyFont="1" applyFill="1" applyBorder="1" applyAlignment="1">
      <alignment horizontal="center" vertical="center"/>
    </xf>
    <xf numFmtId="0" fontId="20" fillId="2" borderId="34"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35" xfId="1" applyFont="1" applyFill="1" applyBorder="1" applyAlignment="1">
      <alignment horizontal="center" vertical="center"/>
    </xf>
    <xf numFmtId="0" fontId="20" fillId="2" borderId="36" xfId="1" applyFont="1" applyFill="1" applyBorder="1" applyAlignment="1">
      <alignment horizontal="center" vertical="center"/>
    </xf>
    <xf numFmtId="9" fontId="19" fillId="0" borderId="10" xfId="5" applyFont="1" applyBorder="1" applyAlignment="1">
      <alignment horizontal="center" vertical="center"/>
    </xf>
    <xf numFmtId="9" fontId="19" fillId="0" borderId="0" xfId="5" applyFont="1" applyBorder="1" applyAlignment="1">
      <alignment horizontal="center" vertical="center"/>
    </xf>
    <xf numFmtId="9" fontId="19" fillId="0" borderId="34" xfId="5" applyFont="1" applyBorder="1" applyAlignment="1">
      <alignment horizontal="center" vertical="center"/>
    </xf>
    <xf numFmtId="9" fontId="19" fillId="0" borderId="52" xfId="5" applyFont="1" applyBorder="1" applyAlignment="1">
      <alignment horizontal="center" vertical="center"/>
    </xf>
    <xf numFmtId="9" fontId="19" fillId="0" borderId="43" xfId="5" applyFont="1" applyBorder="1" applyAlignment="1">
      <alignment horizontal="center" vertical="center"/>
    </xf>
    <xf numFmtId="9" fontId="19" fillId="0" borderId="54" xfId="5" applyFont="1" applyBorder="1" applyAlignment="1">
      <alignment horizontal="center" vertical="center"/>
    </xf>
    <xf numFmtId="0" fontId="21" fillId="2" borderId="5"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43" fillId="2" borderId="29" xfId="0" applyFont="1" applyFill="1" applyBorder="1" applyAlignment="1">
      <alignment horizontal="center" vertical="center"/>
    </xf>
    <xf numFmtId="0" fontId="43" fillId="2" borderId="31" xfId="0" applyFont="1" applyFill="1" applyBorder="1" applyAlignment="1">
      <alignment horizontal="center" vertical="center"/>
    </xf>
    <xf numFmtId="0" fontId="43" fillId="2" borderId="33"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3"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4" xfId="0" applyFont="1" applyFill="1" applyBorder="1" applyAlignment="1">
      <alignment horizontal="center" vertical="center"/>
    </xf>
    <xf numFmtId="1" fontId="11" fillId="0" borderId="68" xfId="0" applyNumberFormat="1" applyFont="1" applyBorder="1" applyAlignment="1">
      <alignment horizontal="center" vertical="center"/>
    </xf>
    <xf numFmtId="1" fontId="11" fillId="0" borderId="69" xfId="0" applyNumberFormat="1" applyFont="1" applyBorder="1" applyAlignment="1">
      <alignment horizontal="center" vertical="center"/>
    </xf>
    <xf numFmtId="0" fontId="16" fillId="3" borderId="4" xfId="0" applyFont="1" applyFill="1" applyBorder="1" applyAlignment="1">
      <alignment horizontal="center" vertical="center"/>
    </xf>
    <xf numFmtId="1" fontId="11" fillId="0" borderId="55" xfId="0" applyNumberFormat="1" applyFont="1" applyBorder="1" applyAlignment="1">
      <alignment horizontal="center" vertical="center"/>
    </xf>
    <xf numFmtId="1" fontId="11" fillId="0" borderId="54" xfId="0" applyNumberFormat="1" applyFont="1" applyBorder="1" applyAlignment="1">
      <alignment horizontal="center" vertical="center"/>
    </xf>
    <xf numFmtId="0" fontId="16" fillId="3" borderId="12" xfId="0" applyFont="1" applyFill="1" applyBorder="1" applyAlignment="1">
      <alignment horizontal="center" vertical="center"/>
    </xf>
    <xf numFmtId="0" fontId="11" fillId="0" borderId="62" xfId="0" applyFont="1" applyBorder="1" applyAlignment="1">
      <alignment horizontal="center" vertical="center"/>
    </xf>
    <xf numFmtId="1" fontId="11" fillId="0" borderId="36" xfId="0" applyNumberFormat="1" applyFont="1" applyBorder="1" applyAlignment="1">
      <alignment horizontal="center" vertical="center"/>
    </xf>
    <xf numFmtId="0" fontId="11" fillId="0" borderId="60" xfId="0" applyFont="1" applyBorder="1" applyAlignment="1">
      <alignment horizontal="center" vertical="center"/>
    </xf>
    <xf numFmtId="0" fontId="11" fillId="0" borderId="1" xfId="0" applyFont="1" applyBorder="1" applyAlignment="1">
      <alignment horizontal="center" vertical="center" wrapText="1"/>
    </xf>
    <xf numFmtId="0" fontId="21" fillId="2" borderId="26" xfId="0" applyFont="1" applyFill="1" applyBorder="1" applyAlignment="1">
      <alignment horizontal="center" vertical="center" wrapText="1"/>
    </xf>
    <xf numFmtId="0" fontId="45" fillId="2" borderId="5" xfId="1" applyFont="1" applyFill="1" applyBorder="1" applyAlignment="1">
      <alignment horizontal="center" vertical="center"/>
    </xf>
    <xf numFmtId="0" fontId="45" fillId="2" borderId="50" xfId="1" applyFont="1" applyFill="1" applyBorder="1" applyAlignment="1">
      <alignment horizontal="center" vertical="center"/>
    </xf>
    <xf numFmtId="0" fontId="45" fillId="2" borderId="51" xfId="1" applyFont="1" applyFill="1" applyBorder="1" applyAlignment="1">
      <alignment horizontal="center" vertical="center"/>
    </xf>
    <xf numFmtId="0" fontId="45" fillId="2" borderId="52" xfId="1" applyFont="1" applyFill="1" applyBorder="1" applyAlignment="1">
      <alignment horizontal="center" vertical="center"/>
    </xf>
    <xf numFmtId="0" fontId="45" fillId="2" borderId="43" xfId="1" applyFont="1" applyFill="1" applyBorder="1" applyAlignment="1">
      <alignment horizontal="center" vertical="center"/>
    </xf>
    <xf numFmtId="0" fontId="45" fillId="2" borderId="0" xfId="1" applyFont="1" applyFill="1" applyBorder="1" applyAlignment="1">
      <alignment horizontal="center" vertical="center"/>
    </xf>
    <xf numFmtId="0" fontId="45" fillId="2" borderId="45" xfId="1" applyFont="1" applyFill="1" applyBorder="1" applyAlignment="1">
      <alignment horizontal="center" vertical="center"/>
    </xf>
    <xf numFmtId="0" fontId="11" fillId="4" borderId="1" xfId="0" applyFont="1" applyFill="1" applyBorder="1" applyAlignment="1">
      <alignment horizontal="center" vertical="center"/>
    </xf>
    <xf numFmtId="0" fontId="11" fillId="5" borderId="1" xfId="0" applyFont="1" applyFill="1" applyBorder="1" applyAlignment="1">
      <alignment horizontal="center" vertical="center"/>
    </xf>
    <xf numFmtId="0" fontId="16" fillId="6" borderId="1" xfId="0" applyFont="1" applyFill="1" applyBorder="1" applyAlignment="1" applyProtection="1">
      <alignment horizontal="center" vertical="center"/>
    </xf>
    <xf numFmtId="14" fontId="25" fillId="0" borderId="1" xfId="0" applyNumberFormat="1" applyFont="1" applyBorder="1" applyAlignment="1">
      <alignment horizontal="center" vertical="center"/>
    </xf>
    <xf numFmtId="0" fontId="14" fillId="0" borderId="43" xfId="0" applyFont="1" applyBorder="1" applyAlignment="1">
      <alignment horizontal="center" vertical="center"/>
    </xf>
    <xf numFmtId="49" fontId="25" fillId="0" borderId="1" xfId="0" applyNumberFormat="1" applyFont="1" applyBorder="1" applyAlignment="1">
      <alignment horizontal="center" vertical="center"/>
    </xf>
    <xf numFmtId="0" fontId="25" fillId="0" borderId="1" xfId="0" applyNumberFormat="1" applyFont="1" applyBorder="1" applyAlignment="1">
      <alignment horizontal="center" vertical="center"/>
    </xf>
    <xf numFmtId="0" fontId="21" fillId="2" borderId="11" xfId="0" applyFont="1" applyFill="1" applyBorder="1" applyAlignment="1">
      <alignment horizontal="center" vertical="center" wrapText="1"/>
    </xf>
    <xf numFmtId="0" fontId="21" fillId="2" borderId="35" xfId="0" applyFont="1" applyFill="1" applyBorder="1" applyAlignment="1">
      <alignment horizontal="center" vertical="center" wrapText="1"/>
    </xf>
    <xf numFmtId="9" fontId="19" fillId="0" borderId="5" xfId="5" applyFont="1" applyBorder="1" applyAlignment="1">
      <alignment horizontal="center" vertical="center"/>
    </xf>
    <xf numFmtId="9" fontId="19" fillId="0" borderId="50" xfId="5" applyFont="1" applyBorder="1" applyAlignment="1">
      <alignment horizontal="center" vertical="center"/>
    </xf>
    <xf numFmtId="9" fontId="19" fillId="0" borderId="6" xfId="5" applyFont="1" applyBorder="1" applyAlignment="1">
      <alignment horizontal="center" vertical="center"/>
    </xf>
    <xf numFmtId="9" fontId="19" fillId="0" borderId="11" xfId="5" applyFont="1" applyBorder="1" applyAlignment="1">
      <alignment horizontal="center" vertical="center"/>
    </xf>
    <xf numFmtId="9" fontId="19" fillId="0" borderId="35" xfId="5" applyFont="1" applyBorder="1" applyAlignment="1">
      <alignment horizontal="center" vertical="center"/>
    </xf>
    <xf numFmtId="9" fontId="19" fillId="0" borderId="36" xfId="5" applyFont="1" applyBorder="1" applyAlignment="1">
      <alignment horizontal="center" vertical="center"/>
    </xf>
    <xf numFmtId="9" fontId="19" fillId="0" borderId="29" xfId="5" applyFont="1" applyBorder="1" applyAlignment="1">
      <alignment horizontal="center" vertical="center"/>
    </xf>
    <xf numFmtId="9" fontId="19" fillId="0" borderId="31" xfId="5" applyFont="1" applyBorder="1" applyAlignment="1">
      <alignment horizontal="center" vertical="center"/>
    </xf>
    <xf numFmtId="9" fontId="19" fillId="0" borderId="33" xfId="5" applyFont="1" applyBorder="1" applyAlignment="1">
      <alignment horizontal="center" vertical="center"/>
    </xf>
    <xf numFmtId="9" fontId="19" fillId="0" borderId="62" xfId="5" applyFont="1" applyBorder="1" applyAlignment="1">
      <alignment horizontal="center" vertical="center"/>
    </xf>
    <xf numFmtId="9" fontId="19" fillId="0" borderId="60" xfId="5" applyFont="1" applyBorder="1" applyAlignment="1">
      <alignment horizontal="center" vertical="center"/>
    </xf>
    <xf numFmtId="9" fontId="19" fillId="0" borderId="12" xfId="5" applyFont="1" applyBorder="1" applyAlignment="1">
      <alignment horizontal="center" vertical="center"/>
    </xf>
    <xf numFmtId="0" fontId="21" fillId="2" borderId="36" xfId="0" applyFont="1" applyFill="1" applyBorder="1" applyAlignment="1">
      <alignment horizontal="center" vertical="center" wrapText="1"/>
    </xf>
    <xf numFmtId="164" fontId="40" fillId="0" borderId="44" xfId="0" applyNumberFormat="1" applyFont="1" applyFill="1" applyBorder="1" applyAlignment="1">
      <alignment horizontal="center" vertical="center"/>
    </xf>
    <xf numFmtId="164" fontId="40" fillId="0" borderId="0" xfId="0" applyNumberFormat="1" applyFont="1" applyFill="1" applyBorder="1" applyAlignment="1">
      <alignment horizontal="center" vertical="center"/>
    </xf>
    <xf numFmtId="164" fontId="40" fillId="0" borderId="45" xfId="0" applyNumberFormat="1" applyFont="1" applyFill="1" applyBorder="1" applyAlignment="1">
      <alignment horizontal="center" vertical="center"/>
    </xf>
    <xf numFmtId="0" fontId="11" fillId="0" borderId="12" xfId="0" applyFont="1" applyBorder="1" applyAlignment="1">
      <alignment horizontal="center" vertical="center"/>
    </xf>
    <xf numFmtId="0" fontId="16" fillId="3" borderId="3" xfId="0" applyFont="1" applyFill="1" applyBorder="1" applyAlignment="1">
      <alignment horizontal="center" vertical="center" wrapText="1"/>
    </xf>
    <xf numFmtId="0" fontId="16" fillId="3" borderId="1" xfId="0" applyFont="1" applyFill="1" applyBorder="1" applyAlignment="1">
      <alignment horizontal="center" vertical="center" wrapText="1"/>
    </xf>
    <xf numFmtId="1" fontId="11" fillId="0" borderId="70" xfId="0" applyNumberFormat="1" applyFont="1" applyBorder="1" applyAlignment="1">
      <alignment horizontal="center" vertical="center"/>
    </xf>
    <xf numFmtId="1" fontId="11" fillId="0" borderId="71" xfId="0" applyNumberFormat="1" applyFont="1" applyBorder="1" applyAlignment="1">
      <alignment horizontal="center" vertical="center"/>
    </xf>
    <xf numFmtId="1" fontId="11" fillId="0" borderId="72" xfId="0" applyNumberFormat="1" applyFont="1" applyBorder="1" applyAlignment="1">
      <alignment horizontal="center" vertical="center"/>
    </xf>
    <xf numFmtId="0" fontId="38" fillId="0" borderId="25" xfId="1" applyFont="1" applyBorder="1" applyAlignment="1">
      <alignment horizontal="center" vertical="center"/>
    </xf>
    <xf numFmtId="0" fontId="38" fillId="0" borderId="16" xfId="1" applyFont="1" applyBorder="1" applyAlignment="1">
      <alignment horizontal="center" vertical="center"/>
    </xf>
    <xf numFmtId="0" fontId="38" fillId="0" borderId="37" xfId="1" applyFont="1" applyBorder="1" applyAlignment="1">
      <alignment horizontal="center" vertical="center"/>
    </xf>
    <xf numFmtId="0" fontId="10" fillId="7" borderId="8" xfId="3" applyFont="1" applyFill="1" applyBorder="1" applyAlignment="1" applyProtection="1">
      <alignment horizontal="center" vertical="center" wrapText="1"/>
    </xf>
    <xf numFmtId="0" fontId="10" fillId="7" borderId="7" xfId="3" applyFont="1" applyFill="1" applyBorder="1" applyAlignment="1" applyProtection="1">
      <alignment horizontal="center" vertical="center" wrapText="1"/>
    </xf>
    <xf numFmtId="0" fontId="48" fillId="7" borderId="7" xfId="0" applyFont="1" applyFill="1" applyBorder="1" applyAlignment="1">
      <alignment horizontal="center" vertical="center" wrapText="1"/>
    </xf>
    <xf numFmtId="0" fontId="10" fillId="0" borderId="8" xfId="3" applyFont="1" applyFill="1" applyBorder="1" applyAlignment="1" applyProtection="1">
      <alignment horizontal="center" vertical="center" wrapText="1"/>
    </xf>
    <xf numFmtId="0" fontId="10" fillId="0" borderId="7" xfId="3" applyFont="1" applyFill="1" applyBorder="1" applyAlignment="1" applyProtection="1">
      <alignment horizontal="center" vertical="center" wrapText="1"/>
    </xf>
    <xf numFmtId="0" fontId="0" fillId="7" borderId="7" xfId="0" applyFill="1" applyBorder="1" applyAlignment="1">
      <alignment horizontal="center" vertical="center" wrapText="1"/>
    </xf>
    <xf numFmtId="0" fontId="0" fillId="0" borderId="7" xfId="0" applyBorder="1" applyAlignment="1">
      <alignment horizontal="center" vertical="center" wrapText="1"/>
    </xf>
    <xf numFmtId="49" fontId="6" fillId="2" borderId="8" xfId="3" applyNumberFormat="1" applyFont="1" applyFill="1" applyBorder="1" applyAlignment="1">
      <alignment horizontal="center" vertical="center" wrapText="1" shrinkToFit="1"/>
    </xf>
    <xf numFmtId="49" fontId="6" fillId="2" borderId="7" xfId="3" applyNumberFormat="1" applyFont="1" applyFill="1" applyBorder="1" applyAlignment="1">
      <alignment horizontal="center" vertical="center" wrapText="1" shrinkToFit="1"/>
    </xf>
    <xf numFmtId="0" fontId="10" fillId="2" borderId="8" xfId="3" applyFont="1" applyFill="1" applyBorder="1" applyAlignment="1" applyProtection="1">
      <alignment horizontal="center" vertical="center" wrapText="1"/>
    </xf>
    <xf numFmtId="0" fontId="0" fillId="2" borderId="7" xfId="0" applyFill="1" applyBorder="1" applyAlignment="1">
      <alignment horizontal="center" vertical="center" wrapText="1"/>
    </xf>
    <xf numFmtId="0" fontId="16" fillId="7" borderId="40" xfId="3" applyFont="1" applyFill="1" applyBorder="1" applyAlignment="1" applyProtection="1">
      <alignment horizontal="center" vertical="center" textRotation="90" wrapText="1"/>
    </xf>
    <xf numFmtId="0" fontId="36" fillId="7" borderId="41" xfId="0" applyFont="1" applyFill="1" applyBorder="1" applyAlignment="1">
      <alignment horizontal="center" vertical="center" textRotation="90" wrapText="1"/>
    </xf>
    <xf numFmtId="0" fontId="36" fillId="0" borderId="44" xfId="0" applyFont="1" applyBorder="1" applyAlignment="1">
      <alignment horizontal="center" vertical="center" textRotation="90" wrapText="1"/>
    </xf>
    <xf numFmtId="0" fontId="36" fillId="0" borderId="45" xfId="0" applyFont="1" applyBorder="1" applyAlignment="1">
      <alignment horizontal="center" vertical="center" textRotation="90" wrapText="1"/>
    </xf>
    <xf numFmtId="0" fontId="36" fillId="0" borderId="27" xfId="0" applyFont="1" applyBorder="1" applyAlignment="1">
      <alignment horizontal="center" vertical="center" textRotation="90" wrapText="1"/>
    </xf>
    <xf numFmtId="0" fontId="36" fillId="0" borderId="42" xfId="0" applyFont="1" applyBorder="1" applyAlignment="1">
      <alignment horizontal="center" vertical="center" textRotation="90" wrapText="1"/>
    </xf>
    <xf numFmtId="0" fontId="0" fillId="0" borderId="0" xfId="0" applyAlignment="1">
      <alignment horizontal="center" vertical="center"/>
    </xf>
    <xf numFmtId="0" fontId="0" fillId="0" borderId="43" xfId="0" applyBorder="1" applyAlignment="1">
      <alignment horizontal="center" vertical="center"/>
    </xf>
    <xf numFmtId="0" fontId="36" fillId="0" borderId="25" xfId="0" applyFont="1" applyBorder="1" applyAlignment="1">
      <alignment horizontal="center" vertical="center"/>
    </xf>
    <xf numFmtId="0" fontId="36" fillId="0" borderId="16" xfId="0" applyFont="1" applyBorder="1" applyAlignment="1">
      <alignment horizontal="center" vertical="center"/>
    </xf>
    <xf numFmtId="0" fontId="36" fillId="0" borderId="37" xfId="0" applyFont="1" applyBorder="1" applyAlignment="1">
      <alignment horizontal="center" vertical="center"/>
    </xf>
    <xf numFmtId="0" fontId="38" fillId="0" borderId="73" xfId="1" applyFont="1" applyBorder="1" applyAlignment="1">
      <alignment horizontal="center" vertical="center"/>
    </xf>
    <xf numFmtId="0" fontId="38" fillId="0" borderId="74" xfId="1" applyFont="1" applyBorder="1" applyAlignment="1">
      <alignment horizontal="center" vertical="center"/>
    </xf>
    <xf numFmtId="0" fontId="11" fillId="0" borderId="4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43" xfId="0" applyFont="1" applyBorder="1" applyAlignment="1">
      <alignment horizontal="center" vertical="center" wrapText="1"/>
    </xf>
    <xf numFmtId="0" fontId="3" fillId="7" borderId="8" xfId="3" applyFont="1" applyFill="1" applyBorder="1" applyAlignment="1" applyProtection="1">
      <alignment horizontal="center" vertical="center" wrapText="1"/>
    </xf>
    <xf numFmtId="0" fontId="0" fillId="0" borderId="7" xfId="0" applyFill="1" applyBorder="1" applyAlignment="1">
      <alignment horizontal="center" vertical="center" wrapText="1"/>
    </xf>
    <xf numFmtId="0" fontId="16" fillId="7" borderId="41" xfId="3" applyFont="1" applyFill="1" applyBorder="1" applyAlignment="1" applyProtection="1">
      <alignment horizontal="center" vertical="center" textRotation="90" wrapText="1"/>
    </xf>
    <xf numFmtId="0" fontId="36" fillId="0" borderId="44" xfId="0" applyFont="1" applyBorder="1" applyAlignment="1">
      <alignment horizontal="center" vertical="center" textRotation="90"/>
    </xf>
    <xf numFmtId="0" fontId="36" fillId="0" borderId="45" xfId="0" applyFont="1" applyBorder="1" applyAlignment="1">
      <alignment horizontal="center" vertical="center" textRotation="90"/>
    </xf>
    <xf numFmtId="0" fontId="36" fillId="0" borderId="27" xfId="0" applyFont="1" applyBorder="1" applyAlignment="1">
      <alignment horizontal="center" vertical="center" textRotation="90"/>
    </xf>
    <xf numFmtId="0" fontId="36" fillId="0" borderId="42" xfId="0" applyFont="1" applyBorder="1" applyAlignment="1">
      <alignment horizontal="center" vertical="center" textRotation="90"/>
    </xf>
    <xf numFmtId="0" fontId="49" fillId="7" borderId="8" xfId="0" applyFont="1" applyFill="1" applyBorder="1" applyAlignment="1">
      <alignment horizontal="center" vertical="center"/>
    </xf>
    <xf numFmtId="0" fontId="49" fillId="7" borderId="7" xfId="0" applyFont="1" applyFill="1" applyBorder="1" applyAlignment="1">
      <alignment horizontal="center" vertical="center"/>
    </xf>
    <xf numFmtId="0" fontId="8" fillId="0" borderId="7" xfId="0" applyFont="1" applyBorder="1" applyAlignment="1">
      <alignment horizontal="center" vertical="center" wrapText="1"/>
    </xf>
    <xf numFmtId="0" fontId="8" fillId="7" borderId="7" xfId="0" applyFont="1" applyFill="1" applyBorder="1" applyAlignment="1">
      <alignment horizontal="center" vertical="center" wrapText="1"/>
    </xf>
    <xf numFmtId="0" fontId="10" fillId="7" borderId="8" xfId="3" quotePrefix="1" applyFont="1" applyFill="1" applyBorder="1" applyAlignment="1" applyProtection="1">
      <alignment horizontal="center" vertical="center" wrapText="1"/>
    </xf>
    <xf numFmtId="0" fontId="10" fillId="7" borderId="7" xfId="3" quotePrefix="1" applyFont="1" applyFill="1" applyBorder="1" applyAlignment="1" applyProtection="1">
      <alignment horizontal="center" vertical="center" wrapText="1"/>
    </xf>
    <xf numFmtId="0" fontId="14" fillId="0" borderId="0" xfId="0" applyFont="1" applyBorder="1" applyAlignment="1">
      <alignment horizontal="center" vertical="center" wrapText="1"/>
    </xf>
    <xf numFmtId="0" fontId="14" fillId="0" borderId="43" xfId="0" applyFont="1" applyBorder="1" applyAlignment="1">
      <alignment horizontal="center" vertical="center" wrapText="1"/>
    </xf>
    <xf numFmtId="0" fontId="0" fillId="0" borderId="0" xfId="0" applyBorder="1" applyAlignment="1">
      <alignment horizontal="center"/>
    </xf>
    <xf numFmtId="0" fontId="0" fillId="0" borderId="43" xfId="0" applyBorder="1" applyAlignment="1">
      <alignment horizontal="center"/>
    </xf>
    <xf numFmtId="0" fontId="36" fillId="0" borderId="75" xfId="0" applyFont="1" applyFill="1" applyBorder="1" applyAlignment="1">
      <alignment horizontal="center" vertical="center"/>
    </xf>
    <xf numFmtId="0" fontId="36" fillId="0" borderId="76" xfId="0" applyFont="1" applyFill="1" applyBorder="1" applyAlignment="1">
      <alignment horizontal="center" vertical="center"/>
    </xf>
    <xf numFmtId="0" fontId="36" fillId="0" borderId="77"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78" xfId="0" applyFont="1" applyFill="1" applyBorder="1" applyAlignment="1">
      <alignment horizontal="center" vertical="center"/>
    </xf>
    <xf numFmtId="0" fontId="36" fillId="0" borderId="79" xfId="0" applyFont="1" applyFill="1" applyBorder="1" applyAlignment="1">
      <alignment horizontal="center" vertical="center"/>
    </xf>
    <xf numFmtId="0" fontId="38" fillId="0" borderId="24" xfId="1" applyFont="1" applyFill="1" applyBorder="1" applyAlignment="1">
      <alignment horizontal="center" vertical="center"/>
    </xf>
    <xf numFmtId="0" fontId="38" fillId="0" borderId="73" xfId="1" applyFont="1" applyFill="1" applyBorder="1" applyAlignment="1">
      <alignment horizontal="center" vertical="center"/>
    </xf>
    <xf numFmtId="0" fontId="38" fillId="0" borderId="74" xfId="1" applyFont="1" applyFill="1" applyBorder="1" applyAlignment="1">
      <alignment horizontal="center" vertical="center"/>
    </xf>
    <xf numFmtId="0" fontId="0" fillId="0" borderId="24"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36" fillId="0" borderId="24" xfId="0" applyFont="1" applyBorder="1" applyAlignment="1">
      <alignment horizontal="center"/>
    </xf>
    <xf numFmtId="0" fontId="36" fillId="0" borderId="73" xfId="0" applyFont="1" applyBorder="1" applyAlignment="1">
      <alignment horizontal="center"/>
    </xf>
    <xf numFmtId="0" fontId="36" fillId="0" borderId="74" xfId="0" applyFont="1" applyBorder="1" applyAlignment="1">
      <alignment horizontal="center"/>
    </xf>
    <xf numFmtId="0" fontId="8" fillId="0" borderId="7" xfId="0" applyFont="1" applyFill="1" applyBorder="1" applyAlignment="1">
      <alignment horizontal="center" vertical="center" wrapText="1"/>
    </xf>
    <xf numFmtId="0" fontId="11" fillId="0" borderId="26" xfId="0" applyFont="1" applyBorder="1" applyAlignment="1">
      <alignment horizontal="center" vertical="center" textRotation="90"/>
    </xf>
    <xf numFmtId="0" fontId="36" fillId="0" borderId="80" xfId="0" applyFont="1" applyBorder="1" applyAlignment="1">
      <alignment horizontal="center" vertical="center" textRotation="90"/>
    </xf>
    <xf numFmtId="0" fontId="36" fillId="0" borderId="38" xfId="0" applyFont="1" applyBorder="1" applyAlignment="1">
      <alignment horizontal="center" vertical="center" textRotation="90"/>
    </xf>
    <xf numFmtId="0" fontId="11" fillId="7" borderId="26" xfId="0" applyFont="1" applyFill="1" applyBorder="1" applyAlignment="1">
      <alignment horizontal="center" vertical="center" textRotation="90"/>
    </xf>
    <xf numFmtId="0" fontId="36" fillId="7" borderId="80" xfId="0" applyFont="1" applyFill="1" applyBorder="1" applyAlignment="1">
      <alignment horizontal="center" vertical="center" textRotation="90"/>
    </xf>
    <xf numFmtId="0" fontId="36" fillId="7" borderId="38" xfId="0" applyFont="1" applyFill="1" applyBorder="1" applyAlignment="1">
      <alignment horizontal="center" vertical="center" textRotation="90"/>
    </xf>
    <xf numFmtId="0" fontId="11" fillId="0" borderId="26" xfId="0" applyFont="1" applyBorder="1" applyAlignment="1">
      <alignment horizontal="center" vertical="center" textRotation="90" wrapText="1"/>
    </xf>
    <xf numFmtId="0" fontId="36" fillId="0" borderId="38" xfId="0" applyFont="1" applyBorder="1" applyAlignment="1">
      <alignment horizontal="center" vertical="center" textRotation="90" wrapText="1"/>
    </xf>
    <xf numFmtId="0" fontId="28" fillId="0" borderId="40" xfId="2" applyFont="1" applyBorder="1" applyAlignment="1" applyProtection="1">
      <alignment horizontal="left" vertical="center" wrapText="1"/>
    </xf>
    <xf numFmtId="0" fontId="0" fillId="0" borderId="2" xfId="0" applyBorder="1" applyAlignment="1">
      <alignment horizontal="left" vertical="center" wrapText="1"/>
    </xf>
    <xf numFmtId="0" fontId="0" fillId="0" borderId="41" xfId="0" applyBorder="1" applyAlignment="1">
      <alignment horizontal="left" vertical="center" wrapText="1"/>
    </xf>
    <xf numFmtId="0" fontId="0" fillId="0" borderId="44" xfId="0" applyBorder="1" applyAlignment="1">
      <alignment horizontal="left" vertical="center" wrapText="1"/>
    </xf>
    <xf numFmtId="0" fontId="0" fillId="0" borderId="0" xfId="0" applyAlignment="1">
      <alignment horizontal="left" vertical="center" wrapText="1"/>
    </xf>
    <xf numFmtId="0" fontId="0" fillId="0" borderId="45" xfId="0" applyBorder="1" applyAlignment="1">
      <alignment horizontal="left" vertical="center" wrapText="1"/>
    </xf>
    <xf numFmtId="0" fontId="0" fillId="0" borderId="27"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46" fillId="0" borderId="10" xfId="0" applyFont="1" applyBorder="1" applyAlignment="1">
      <alignment wrapText="1"/>
    </xf>
    <xf numFmtId="0" fontId="46" fillId="0" borderId="0" xfId="0" applyFont="1" applyBorder="1" applyAlignment="1">
      <alignment wrapText="1"/>
    </xf>
    <xf numFmtId="0" fontId="0" fillId="0" borderId="10" xfId="0" applyBorder="1" applyAlignment="1">
      <alignment vertical="top" wrapText="1"/>
    </xf>
    <xf numFmtId="0" fontId="0" fillId="0" borderId="0" xfId="0" applyBorder="1" applyAlignment="1">
      <alignment vertical="top" wrapText="1"/>
    </xf>
    <xf numFmtId="0" fontId="0" fillId="0" borderId="34" xfId="0" applyBorder="1" applyAlignment="1">
      <alignment vertical="top" wrapText="1"/>
    </xf>
    <xf numFmtId="0" fontId="0" fillId="0" borderId="0" xfId="0" applyBorder="1" applyAlignment="1">
      <alignment wrapText="1"/>
    </xf>
    <xf numFmtId="0" fontId="0" fillId="0" borderId="10" xfId="0" applyBorder="1" applyAlignment="1">
      <alignment wrapText="1"/>
    </xf>
    <xf numFmtId="0" fontId="0" fillId="0" borderId="34" xfId="0" applyBorder="1" applyAlignment="1">
      <alignment wrapText="1"/>
    </xf>
    <xf numFmtId="0" fontId="42" fillId="0" borderId="10" xfId="0" applyFont="1" applyBorder="1" applyAlignment="1">
      <alignment wrapText="1"/>
    </xf>
    <xf numFmtId="0" fontId="42" fillId="0" borderId="0" xfId="0" applyFont="1" applyBorder="1" applyAlignment="1">
      <alignment wrapText="1"/>
    </xf>
    <xf numFmtId="0" fontId="42" fillId="0" borderId="34" xfId="0" applyFont="1" applyBorder="1" applyAlignment="1">
      <alignment wrapText="1"/>
    </xf>
    <xf numFmtId="0" fontId="28" fillId="0" borderId="5" xfId="2"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0" xfId="0" applyBorder="1" applyAlignment="1"/>
    <xf numFmtId="0" fontId="0" fillId="0" borderId="6" xfId="0" applyBorder="1" applyAlignment="1"/>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0" fillId="0" borderId="34" xfId="0" applyBorder="1" applyAlignment="1"/>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34" xfId="0" applyBorder="1" applyAlignment="1">
      <alignment horizontal="left" vertical="top" wrapText="1"/>
    </xf>
    <xf numFmtId="0" fontId="16" fillId="10" borderId="0" xfId="0" applyFont="1" applyFill="1" applyBorder="1" applyAlignment="1">
      <alignment horizontal="center" vertical="center"/>
    </xf>
    <xf numFmtId="0" fontId="55" fillId="10" borderId="0" xfId="3" applyFont="1" applyFill="1" applyBorder="1" applyAlignment="1">
      <alignment horizontal="center" vertical="center" wrapText="1" shrinkToFit="1"/>
    </xf>
    <xf numFmtId="0" fontId="16" fillId="10" borderId="0" xfId="0" applyFont="1" applyFill="1" applyBorder="1" applyAlignment="1">
      <alignment horizontal="center" vertical="center" wrapText="1"/>
    </xf>
    <xf numFmtId="0" fontId="16" fillId="10" borderId="0" xfId="0" applyFont="1" applyFill="1" applyBorder="1" applyAlignment="1" applyProtection="1">
      <alignment horizontal="center" vertical="center"/>
    </xf>
    <xf numFmtId="49" fontId="54" fillId="10" borderId="0" xfId="1" applyNumberFormat="1" applyFont="1" applyFill="1" applyBorder="1" applyAlignment="1">
      <alignment horizontal="center" vertical="center"/>
    </xf>
    <xf numFmtId="0" fontId="54" fillId="10" borderId="0" xfId="0" applyFont="1" applyFill="1" applyBorder="1" applyAlignment="1">
      <alignment horizontal="center" vertical="center"/>
    </xf>
    <xf numFmtId="0" fontId="0" fillId="10" borderId="0" xfId="0" applyFill="1" applyAlignment="1">
      <alignment horizontal="center"/>
    </xf>
    <xf numFmtId="0" fontId="14" fillId="10" borderId="0" xfId="0" applyFont="1" applyFill="1" applyAlignment="1">
      <alignment horizontal="center" vertical="center" wrapText="1"/>
    </xf>
    <xf numFmtId="0" fontId="50" fillId="10" borderId="0" xfId="0" applyFont="1" applyFill="1" applyBorder="1" applyAlignment="1">
      <alignment horizontal="center" vertical="center"/>
    </xf>
    <xf numFmtId="0" fontId="53" fillId="10" borderId="0" xfId="0" applyFont="1" applyFill="1" applyBorder="1" applyAlignment="1">
      <alignment horizontal="center" vertical="center"/>
    </xf>
    <xf numFmtId="0" fontId="54" fillId="10" borderId="0" xfId="1" applyFont="1" applyFill="1" applyBorder="1" applyAlignment="1">
      <alignment horizontal="center" vertical="center"/>
    </xf>
  </cellXfs>
  <cellStyles count="6">
    <cellStyle name="Hyperlink" xfId="1" builtinId="8"/>
    <cellStyle name="Normal" xfId="0" builtinId="0"/>
    <cellStyle name="Normal 2" xfId="2" xr:uid="{00000000-0005-0000-0000-000002000000}"/>
    <cellStyle name="Normalny 2" xfId="3" xr:uid="{00000000-0005-0000-0000-000003000000}"/>
    <cellStyle name="Normalny_ACTION LIST _15 May_2007" xfId="4" xr:uid="{00000000-0005-0000-0000-000004000000}"/>
    <cellStyle name="Percent" xfId="5" builtinId="5"/>
  </cellStyles>
  <dxfs count="66">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314325</xdr:colOff>
      <xdr:row>0</xdr:row>
      <xdr:rowOff>104775</xdr:rowOff>
    </xdr:from>
    <xdr:to>
      <xdr:col>25</xdr:col>
      <xdr:colOff>276225</xdr:colOff>
      <xdr:row>2</xdr:row>
      <xdr:rowOff>142875</xdr:rowOff>
    </xdr:to>
    <xdr:pic>
      <xdr:nvPicPr>
        <xdr:cNvPr id="9248" name="Picture 6">
          <a:extLst>
            <a:ext uri="{FF2B5EF4-FFF2-40B4-BE49-F238E27FC236}">
              <a16:creationId xmlns:a16="http://schemas.microsoft.com/office/drawing/2014/main" id="{11673EAA-E1B9-407F-96AC-766C52B8AF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0525" y="104775"/>
          <a:ext cx="18669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238125</xdr:colOff>
      <xdr:row>0</xdr:row>
      <xdr:rowOff>57150</xdr:rowOff>
    </xdr:from>
    <xdr:to>
      <xdr:col>28</xdr:col>
      <xdr:colOff>257175</xdr:colOff>
      <xdr:row>2</xdr:row>
      <xdr:rowOff>123825</xdr:rowOff>
    </xdr:to>
    <xdr:pic>
      <xdr:nvPicPr>
        <xdr:cNvPr id="10272" name="Picture 6">
          <a:extLst>
            <a:ext uri="{FF2B5EF4-FFF2-40B4-BE49-F238E27FC236}">
              <a16:creationId xmlns:a16="http://schemas.microsoft.com/office/drawing/2014/main" id="{A59F59D7-DA3F-420A-95B8-33A33D684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53275" y="57150"/>
          <a:ext cx="18954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1000125</xdr:colOff>
      <xdr:row>0</xdr:row>
      <xdr:rowOff>47625</xdr:rowOff>
    </xdr:from>
    <xdr:to>
      <xdr:col>9</xdr:col>
      <xdr:colOff>38100</xdr:colOff>
      <xdr:row>2</xdr:row>
      <xdr:rowOff>66675</xdr:rowOff>
    </xdr:to>
    <xdr:pic>
      <xdr:nvPicPr>
        <xdr:cNvPr id="11304" name="Picture 6">
          <a:extLst>
            <a:ext uri="{FF2B5EF4-FFF2-40B4-BE49-F238E27FC236}">
              <a16:creationId xmlns:a16="http://schemas.microsoft.com/office/drawing/2014/main" id="{2AADBBEF-6EC4-4D18-9D0C-141868B94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50" y="47625"/>
          <a:ext cx="1895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857250</xdr:colOff>
      <xdr:row>0</xdr:row>
      <xdr:rowOff>85725</xdr:rowOff>
    </xdr:from>
    <xdr:to>
      <xdr:col>7</xdr:col>
      <xdr:colOff>790575</xdr:colOff>
      <xdr:row>2</xdr:row>
      <xdr:rowOff>104775</xdr:rowOff>
    </xdr:to>
    <xdr:pic>
      <xdr:nvPicPr>
        <xdr:cNvPr id="8231" name="Picture 6">
          <a:extLst>
            <a:ext uri="{FF2B5EF4-FFF2-40B4-BE49-F238E27FC236}">
              <a16:creationId xmlns:a16="http://schemas.microsoft.com/office/drawing/2014/main" id="{042554E2-1975-4BFB-9A94-F68E6F51E5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400" y="85725"/>
          <a:ext cx="1895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609600</xdr:colOff>
      <xdr:row>1</xdr:row>
      <xdr:rowOff>66675</xdr:rowOff>
    </xdr:from>
    <xdr:to>
      <xdr:col>9</xdr:col>
      <xdr:colOff>2819400</xdr:colOff>
      <xdr:row>4</xdr:row>
      <xdr:rowOff>38100</xdr:rowOff>
    </xdr:to>
    <xdr:pic>
      <xdr:nvPicPr>
        <xdr:cNvPr id="13344" name="Picture 6">
          <a:extLst>
            <a:ext uri="{FF2B5EF4-FFF2-40B4-BE49-F238E27FC236}">
              <a16:creationId xmlns:a16="http://schemas.microsoft.com/office/drawing/2014/main" id="{EE40CEA6-857C-4C14-9537-99A2A8DC82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2925" y="228600"/>
          <a:ext cx="2209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428625</xdr:colOff>
      <xdr:row>0</xdr:row>
      <xdr:rowOff>85725</xdr:rowOff>
    </xdr:from>
    <xdr:to>
      <xdr:col>17</xdr:col>
      <xdr:colOff>523875</xdr:colOff>
      <xdr:row>2</xdr:row>
      <xdr:rowOff>133350</xdr:rowOff>
    </xdr:to>
    <xdr:pic>
      <xdr:nvPicPr>
        <xdr:cNvPr id="14368" name="Picture 6">
          <a:extLst>
            <a:ext uri="{FF2B5EF4-FFF2-40B4-BE49-F238E27FC236}">
              <a16:creationId xmlns:a16="http://schemas.microsoft.com/office/drawing/2014/main" id="{9F23F850-3DEE-48E2-A9CA-A3FE26A683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3025" y="85725"/>
          <a:ext cx="19240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1"/>
  <sheetViews>
    <sheetView showGridLines="0" tabSelected="1" zoomScale="80" zoomScaleSheetLayoutView="80" workbookViewId="0">
      <selection activeCell="H8" sqref="H8:Y8"/>
    </sheetView>
  </sheetViews>
  <sheetFormatPr defaultColWidth="5.7109375" defaultRowHeight="15" x14ac:dyDescent="0.25"/>
  <cols>
    <col min="7" max="7" width="6.85546875" customWidth="1"/>
    <col min="41" max="41" width="5.7109375" customWidth="1"/>
  </cols>
  <sheetData>
    <row r="1" spans="1:25" x14ac:dyDescent="0.25">
      <c r="A1" s="230" t="s">
        <v>275</v>
      </c>
      <c r="B1" s="230"/>
      <c r="C1" s="230"/>
      <c r="D1" s="230"/>
      <c r="E1" s="230"/>
      <c r="F1" s="230"/>
      <c r="G1" s="230"/>
      <c r="H1" s="230"/>
      <c r="I1" s="230"/>
      <c r="J1" s="230"/>
      <c r="K1" s="230"/>
      <c r="L1" s="230"/>
      <c r="M1" s="230"/>
      <c r="N1" s="230"/>
      <c r="O1" s="230"/>
      <c r="P1" s="230"/>
      <c r="Q1" s="230"/>
      <c r="R1" s="230"/>
      <c r="S1" s="231"/>
      <c r="T1" s="231"/>
      <c r="U1" s="231"/>
      <c r="V1" s="231"/>
      <c r="W1" s="231"/>
    </row>
    <row r="2" spans="1:25" x14ac:dyDescent="0.25">
      <c r="A2" s="230"/>
      <c r="B2" s="230"/>
      <c r="C2" s="230"/>
      <c r="D2" s="230"/>
      <c r="E2" s="230"/>
      <c r="F2" s="230"/>
      <c r="G2" s="230"/>
      <c r="H2" s="230"/>
      <c r="I2" s="230"/>
      <c r="J2" s="230"/>
      <c r="K2" s="230"/>
      <c r="L2" s="230"/>
      <c r="M2" s="230"/>
      <c r="N2" s="230"/>
      <c r="O2" s="230"/>
      <c r="P2" s="230"/>
      <c r="Q2" s="230"/>
      <c r="R2" s="230"/>
      <c r="S2" s="231"/>
      <c r="T2" s="231"/>
      <c r="U2" s="231"/>
      <c r="V2" s="231"/>
      <c r="W2" s="231"/>
    </row>
    <row r="3" spans="1:25" x14ac:dyDescent="0.25">
      <c r="A3" s="230"/>
      <c r="B3" s="230"/>
      <c r="C3" s="230"/>
      <c r="D3" s="230"/>
      <c r="E3" s="230"/>
      <c r="F3" s="230"/>
      <c r="G3" s="230"/>
      <c r="H3" s="230"/>
      <c r="I3" s="230"/>
      <c r="J3" s="230"/>
      <c r="K3" s="230"/>
      <c r="L3" s="230"/>
      <c r="M3" s="230"/>
      <c r="N3" s="230"/>
      <c r="O3" s="230"/>
      <c r="P3" s="230"/>
      <c r="Q3" s="230"/>
      <c r="R3" s="230"/>
      <c r="S3" s="231"/>
      <c r="T3" s="231"/>
      <c r="U3" s="231"/>
      <c r="V3" s="231"/>
      <c r="W3" s="231"/>
    </row>
    <row r="4" spans="1:25" x14ac:dyDescent="0.25">
      <c r="A4" s="193" t="s">
        <v>276</v>
      </c>
      <c r="B4" s="194"/>
      <c r="C4" s="194"/>
      <c r="D4" s="194"/>
      <c r="E4" s="194"/>
      <c r="F4" s="194"/>
      <c r="G4" s="195"/>
      <c r="H4" s="241" t="s">
        <v>256</v>
      </c>
      <c r="I4" s="242"/>
      <c r="J4" s="242"/>
      <c r="K4" s="242"/>
      <c r="L4" s="243"/>
      <c r="M4" s="193" t="s">
        <v>277</v>
      </c>
      <c r="N4" s="194"/>
      <c r="O4" s="194"/>
      <c r="P4" s="194"/>
      <c r="Q4" s="194"/>
      <c r="R4" s="194"/>
      <c r="S4" s="195"/>
      <c r="T4" s="244">
        <v>43301</v>
      </c>
      <c r="U4" s="245"/>
      <c r="V4" s="245"/>
      <c r="W4" s="245"/>
      <c r="X4" s="245"/>
      <c r="Y4" s="246"/>
    </row>
    <row r="5" spans="1:25" x14ac:dyDescent="0.25">
      <c r="A5" s="12"/>
      <c r="B5" s="12"/>
      <c r="C5" s="12"/>
      <c r="D5" s="12"/>
      <c r="E5" s="12"/>
      <c r="F5" s="12"/>
      <c r="G5" s="12"/>
      <c r="H5" s="12"/>
      <c r="I5" s="12"/>
      <c r="J5" s="12"/>
      <c r="K5" s="12"/>
      <c r="L5" s="12"/>
      <c r="M5" s="12"/>
      <c r="N5" s="12"/>
      <c r="O5" s="12"/>
      <c r="P5" s="12"/>
      <c r="Q5" s="12"/>
      <c r="R5" s="12"/>
      <c r="S5" s="12"/>
      <c r="T5" s="12"/>
      <c r="U5" s="12"/>
      <c r="V5" s="12"/>
      <c r="W5" s="12"/>
      <c r="X5" s="12"/>
      <c r="Y5" s="12"/>
    </row>
    <row r="6" spans="1:25" x14ac:dyDescent="0.25">
      <c r="A6" s="196" t="s">
        <v>278</v>
      </c>
      <c r="B6" s="196"/>
      <c r="C6" s="196"/>
      <c r="D6" s="196"/>
      <c r="E6" s="196"/>
      <c r="F6" s="196"/>
      <c r="G6" s="196"/>
      <c r="H6" s="196"/>
      <c r="I6" s="196"/>
      <c r="J6" s="196"/>
      <c r="K6" s="196"/>
      <c r="L6" s="196"/>
      <c r="M6" s="196"/>
      <c r="N6" s="196"/>
      <c r="O6" s="196"/>
      <c r="P6" s="196"/>
      <c r="Q6" s="196"/>
      <c r="R6" s="196"/>
      <c r="S6" s="196"/>
      <c r="T6" s="196"/>
      <c r="U6" s="196"/>
      <c r="V6" s="196"/>
      <c r="W6" s="196"/>
      <c r="X6" s="196"/>
      <c r="Y6" s="196"/>
    </row>
    <row r="7" spans="1:25" x14ac:dyDescent="0.25">
      <c r="A7" s="12"/>
      <c r="B7" s="12"/>
      <c r="C7" s="12"/>
      <c r="D7" s="12"/>
      <c r="E7" s="12"/>
      <c r="F7" s="12"/>
      <c r="G7" s="12"/>
      <c r="H7" s="12"/>
      <c r="I7" s="12"/>
      <c r="J7" s="12"/>
      <c r="K7" s="12"/>
      <c r="L7" s="12"/>
      <c r="M7" s="12"/>
      <c r="N7" s="12"/>
      <c r="O7" s="12"/>
      <c r="P7" s="12"/>
      <c r="Q7" s="12"/>
      <c r="R7" s="12"/>
      <c r="S7" s="12"/>
      <c r="T7" s="12"/>
      <c r="U7" s="12"/>
      <c r="V7" s="12"/>
      <c r="W7" s="12"/>
      <c r="X7" s="12"/>
      <c r="Y7" s="12"/>
    </row>
    <row r="8" spans="1:25" x14ac:dyDescent="0.25">
      <c r="A8" s="187" t="s">
        <v>290</v>
      </c>
      <c r="B8" s="187"/>
      <c r="C8" s="187"/>
      <c r="D8" s="187"/>
      <c r="E8" s="187"/>
      <c r="F8" s="187"/>
      <c r="G8" s="187"/>
      <c r="H8" s="249" t="s">
        <v>343</v>
      </c>
      <c r="I8" s="250"/>
      <c r="J8" s="250"/>
      <c r="K8" s="250"/>
      <c r="L8" s="250"/>
      <c r="M8" s="250"/>
      <c r="N8" s="250"/>
      <c r="O8" s="250"/>
      <c r="P8" s="250"/>
      <c r="Q8" s="250"/>
      <c r="R8" s="250"/>
      <c r="S8" s="250"/>
      <c r="T8" s="250"/>
      <c r="U8" s="250"/>
      <c r="V8" s="250"/>
      <c r="W8" s="250"/>
      <c r="X8" s="250"/>
      <c r="Y8" s="251"/>
    </row>
    <row r="9" spans="1:25" x14ac:dyDescent="0.25">
      <c r="A9" s="187" t="s">
        <v>291</v>
      </c>
      <c r="B9" s="187"/>
      <c r="C9" s="187"/>
      <c r="D9" s="187"/>
      <c r="E9" s="187"/>
      <c r="F9" s="187"/>
      <c r="G9" s="187"/>
      <c r="H9" s="260" t="s">
        <v>340</v>
      </c>
      <c r="I9" s="261"/>
      <c r="J9" s="261"/>
      <c r="K9" s="261"/>
      <c r="L9" s="261"/>
      <c r="M9" s="261"/>
      <c r="N9" s="261"/>
      <c r="O9" s="261"/>
      <c r="P9" s="261"/>
      <c r="Q9" s="261"/>
      <c r="R9" s="261"/>
      <c r="S9" s="261"/>
      <c r="T9" s="261"/>
      <c r="U9" s="261"/>
      <c r="V9" s="261"/>
      <c r="W9" s="261"/>
      <c r="X9" s="261"/>
      <c r="Y9" s="262"/>
    </row>
    <row r="10" spans="1:25" x14ac:dyDescent="0.25">
      <c r="A10" s="187"/>
      <c r="B10" s="187"/>
      <c r="C10" s="187"/>
      <c r="D10" s="187"/>
      <c r="E10" s="187"/>
      <c r="F10" s="187"/>
      <c r="G10" s="187"/>
      <c r="H10" s="263"/>
      <c r="I10" s="264"/>
      <c r="J10" s="264"/>
      <c r="K10" s="264"/>
      <c r="L10" s="264"/>
      <c r="M10" s="264"/>
      <c r="N10" s="264"/>
      <c r="O10" s="264"/>
      <c r="P10" s="264"/>
      <c r="Q10" s="264"/>
      <c r="R10" s="264"/>
      <c r="S10" s="264"/>
      <c r="T10" s="264"/>
      <c r="U10" s="264"/>
      <c r="V10" s="264"/>
      <c r="W10" s="264"/>
      <c r="X10" s="264"/>
      <c r="Y10" s="265"/>
    </row>
    <row r="11" spans="1:25" x14ac:dyDescent="0.25">
      <c r="A11" s="187"/>
      <c r="B11" s="187"/>
      <c r="C11" s="187"/>
      <c r="D11" s="187"/>
      <c r="E11" s="187"/>
      <c r="F11" s="187"/>
      <c r="G11" s="187"/>
      <c r="H11" s="266"/>
      <c r="I11" s="267"/>
      <c r="J11" s="267"/>
      <c r="K11" s="267"/>
      <c r="L11" s="267"/>
      <c r="M11" s="267"/>
      <c r="N11" s="267"/>
      <c r="O11" s="267"/>
      <c r="P11" s="267"/>
      <c r="Q11" s="267"/>
      <c r="R11" s="267"/>
      <c r="S11" s="267"/>
      <c r="T11" s="267"/>
      <c r="U11" s="267"/>
      <c r="V11" s="267"/>
      <c r="W11" s="267"/>
      <c r="X11" s="267"/>
      <c r="Y11" s="268"/>
    </row>
    <row r="12" spans="1:25" x14ac:dyDescent="0.25">
      <c r="A12" s="187" t="s">
        <v>293</v>
      </c>
      <c r="B12" s="187"/>
      <c r="C12" s="187"/>
      <c r="D12" s="187"/>
      <c r="E12" s="187"/>
      <c r="F12" s="187"/>
      <c r="G12" s="187"/>
      <c r="H12" s="252" t="s">
        <v>282</v>
      </c>
      <c r="I12" s="253"/>
      <c r="J12" s="253"/>
      <c r="K12" s="253"/>
      <c r="L12" s="254"/>
      <c r="M12" s="258"/>
      <c r="N12" s="252" t="s">
        <v>283</v>
      </c>
      <c r="O12" s="253"/>
      <c r="P12" s="253"/>
      <c r="Q12" s="253"/>
      <c r="R12" s="253"/>
      <c r="S12" s="254"/>
      <c r="T12" s="258"/>
      <c r="U12" s="252" t="s">
        <v>296</v>
      </c>
      <c r="V12" s="253"/>
      <c r="W12" s="253"/>
      <c r="X12" s="254"/>
      <c r="Y12" s="247" t="s">
        <v>307</v>
      </c>
    </row>
    <row r="13" spans="1:25" x14ac:dyDescent="0.25">
      <c r="A13" s="187"/>
      <c r="B13" s="187"/>
      <c r="C13" s="187"/>
      <c r="D13" s="187"/>
      <c r="E13" s="187"/>
      <c r="F13" s="187"/>
      <c r="G13" s="187"/>
      <c r="H13" s="255"/>
      <c r="I13" s="256"/>
      <c r="J13" s="256"/>
      <c r="K13" s="256"/>
      <c r="L13" s="257"/>
      <c r="M13" s="259"/>
      <c r="N13" s="255"/>
      <c r="O13" s="256"/>
      <c r="P13" s="256"/>
      <c r="Q13" s="256"/>
      <c r="R13" s="256"/>
      <c r="S13" s="257"/>
      <c r="T13" s="259"/>
      <c r="U13" s="255"/>
      <c r="V13" s="256"/>
      <c r="W13" s="256"/>
      <c r="X13" s="257"/>
      <c r="Y13" s="248"/>
    </row>
    <row r="14" spans="1:25" x14ac:dyDescent="0.25">
      <c r="A14" s="187" t="s">
        <v>292</v>
      </c>
      <c r="B14" s="187"/>
      <c r="C14" s="187"/>
      <c r="D14" s="187"/>
      <c r="E14" s="187"/>
      <c r="F14" s="187"/>
      <c r="G14" s="187"/>
      <c r="H14" s="188" t="s">
        <v>341</v>
      </c>
      <c r="I14" s="188"/>
      <c r="J14" s="188"/>
      <c r="K14" s="188"/>
      <c r="L14" s="188"/>
      <c r="M14" s="188"/>
      <c r="N14" s="188"/>
      <c r="O14" s="188"/>
      <c r="P14" s="188"/>
      <c r="Q14" s="188"/>
      <c r="R14" s="188"/>
      <c r="S14" s="188"/>
      <c r="T14" s="188"/>
      <c r="U14" s="188"/>
      <c r="V14" s="188"/>
      <c r="W14" s="188"/>
      <c r="X14" s="188"/>
      <c r="Y14" s="188"/>
    </row>
    <row r="15" spans="1:25" x14ac:dyDescent="0.25">
      <c r="A15" s="187"/>
      <c r="B15" s="187"/>
      <c r="C15" s="187"/>
      <c r="D15" s="187"/>
      <c r="E15" s="187"/>
      <c r="F15" s="187"/>
      <c r="G15" s="187"/>
      <c r="H15" s="188"/>
      <c r="I15" s="188"/>
      <c r="J15" s="188"/>
      <c r="K15" s="188"/>
      <c r="L15" s="188"/>
      <c r="M15" s="188"/>
      <c r="N15" s="188"/>
      <c r="O15" s="188"/>
      <c r="P15" s="188"/>
      <c r="Q15" s="188"/>
      <c r="R15" s="188"/>
      <c r="S15" s="188"/>
      <c r="T15" s="188"/>
      <c r="U15" s="188"/>
      <c r="V15" s="188"/>
      <c r="W15" s="188"/>
      <c r="X15" s="188"/>
      <c r="Y15" s="188"/>
    </row>
    <row r="16" spans="1:25" x14ac:dyDescent="0.25">
      <c r="A16" s="54"/>
      <c r="B16" s="54"/>
      <c r="C16" s="54"/>
      <c r="D16" s="54"/>
      <c r="E16" s="54"/>
      <c r="F16" s="54"/>
      <c r="G16" s="54"/>
      <c r="H16" s="54"/>
      <c r="I16" s="54"/>
      <c r="J16" s="54"/>
      <c r="K16" s="54"/>
      <c r="L16" s="54"/>
      <c r="M16" s="54"/>
      <c r="N16" s="54"/>
      <c r="O16" s="54"/>
      <c r="P16" s="54"/>
      <c r="Q16" s="54"/>
      <c r="R16" s="54"/>
      <c r="S16" s="54"/>
      <c r="T16" s="54"/>
      <c r="U16" s="54"/>
      <c r="V16" s="54"/>
      <c r="W16" s="54"/>
      <c r="X16" s="54"/>
      <c r="Y16" s="54"/>
    </row>
    <row r="17" spans="1:25" x14ac:dyDescent="0.25">
      <c r="A17" s="196" t="s">
        <v>24</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row>
    <row r="18" spans="1:25" x14ac:dyDescent="0.25">
      <c r="A18" s="63"/>
      <c r="B18" s="63"/>
      <c r="C18" s="63"/>
      <c r="D18" s="63"/>
      <c r="E18" s="63"/>
      <c r="F18" s="63"/>
      <c r="G18" s="63"/>
      <c r="H18" s="63"/>
      <c r="I18" s="63"/>
      <c r="J18" s="63"/>
      <c r="K18" s="63"/>
      <c r="L18" s="63"/>
      <c r="M18" s="63"/>
      <c r="N18" s="63"/>
      <c r="O18" s="63"/>
      <c r="P18" s="63"/>
      <c r="Q18" s="63"/>
      <c r="R18" s="63"/>
      <c r="S18" s="63"/>
      <c r="T18" s="63"/>
      <c r="U18" s="63"/>
      <c r="V18" s="63"/>
      <c r="W18" s="63"/>
      <c r="X18" s="63"/>
      <c r="Y18" s="63"/>
    </row>
    <row r="19" spans="1:25" x14ac:dyDescent="0.25">
      <c r="A19" s="193" t="s">
        <v>336</v>
      </c>
      <c r="B19" s="194"/>
      <c r="C19" s="194"/>
      <c r="D19" s="194"/>
      <c r="E19" s="194"/>
      <c r="F19" s="194"/>
      <c r="G19" s="195"/>
      <c r="H19" s="187"/>
      <c r="I19" s="187"/>
      <c r="J19" s="187"/>
      <c r="K19" s="187"/>
      <c r="L19" s="187" t="s">
        <v>31</v>
      </c>
      <c r="M19" s="187"/>
      <c r="N19" s="187"/>
      <c r="O19" s="187"/>
      <c r="P19" s="187" t="s">
        <v>25</v>
      </c>
      <c r="Q19" s="187"/>
      <c r="R19" s="187"/>
      <c r="S19" s="187"/>
      <c r="T19" s="187"/>
      <c r="U19" s="187"/>
      <c r="V19" s="187"/>
      <c r="W19" s="187"/>
      <c r="X19" s="187"/>
      <c r="Y19" s="187"/>
    </row>
    <row r="20" spans="1:25" x14ac:dyDescent="0.25">
      <c r="A20" s="193"/>
      <c r="B20" s="194"/>
      <c r="C20" s="194"/>
      <c r="D20" s="194"/>
      <c r="E20" s="194"/>
      <c r="F20" s="194"/>
      <c r="G20" s="195"/>
      <c r="H20" s="187"/>
      <c r="I20" s="187"/>
      <c r="J20" s="187"/>
      <c r="K20" s="187"/>
      <c r="L20" s="187" t="s">
        <v>31</v>
      </c>
      <c r="M20" s="187"/>
      <c r="N20" s="187"/>
      <c r="O20" s="187"/>
      <c r="P20" s="187"/>
      <c r="Q20" s="187"/>
      <c r="R20" s="187"/>
      <c r="S20" s="187"/>
      <c r="T20" s="187"/>
      <c r="U20" s="187"/>
      <c r="V20" s="187"/>
      <c r="W20" s="187"/>
      <c r="X20" s="187"/>
      <c r="Y20" s="187"/>
    </row>
    <row r="21" spans="1:25" x14ac:dyDescent="0.25">
      <c r="A21" s="193" t="s">
        <v>335</v>
      </c>
      <c r="B21" s="194"/>
      <c r="C21" s="194"/>
      <c r="D21" s="194"/>
      <c r="E21" s="194"/>
      <c r="F21" s="194"/>
      <c r="G21" s="195"/>
      <c r="H21" s="187"/>
      <c r="I21" s="187"/>
      <c r="J21" s="187"/>
      <c r="K21" s="187"/>
      <c r="L21" s="187" t="s">
        <v>31</v>
      </c>
      <c r="M21" s="187"/>
      <c r="N21" s="187"/>
      <c r="O21" s="187"/>
      <c r="P21" s="187"/>
      <c r="Q21" s="187"/>
      <c r="R21" s="187"/>
      <c r="S21" s="187"/>
      <c r="T21" s="187"/>
      <c r="U21" s="187"/>
      <c r="V21" s="187"/>
      <c r="W21" s="187"/>
      <c r="X21" s="187"/>
      <c r="Y21" s="187"/>
    </row>
    <row r="22" spans="1:25"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row>
    <row r="23" spans="1:25" x14ac:dyDescent="0.25">
      <c r="A23" s="196" t="s">
        <v>279</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row>
    <row r="24" spans="1:25"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x14ac:dyDescent="0.25">
      <c r="A25" s="187" t="s">
        <v>280</v>
      </c>
      <c r="B25" s="187"/>
      <c r="C25" s="187"/>
      <c r="D25" s="187"/>
      <c r="E25" s="187"/>
      <c r="F25" s="187"/>
      <c r="G25" s="187"/>
      <c r="H25" s="187" t="s">
        <v>284</v>
      </c>
      <c r="I25" s="187"/>
      <c r="J25" s="187"/>
      <c r="K25" s="187"/>
      <c r="L25" s="187"/>
      <c r="M25" s="192" t="s">
        <v>342</v>
      </c>
      <c r="N25" s="188"/>
      <c r="O25" s="188"/>
      <c r="P25" s="188"/>
      <c r="Q25" s="187" t="s">
        <v>289</v>
      </c>
      <c r="R25" s="187"/>
      <c r="S25" s="187"/>
      <c r="T25" s="187"/>
      <c r="U25" s="192">
        <v>43358</v>
      </c>
      <c r="V25" s="188"/>
      <c r="W25" s="188"/>
      <c r="X25" s="188"/>
      <c r="Y25" s="188"/>
    </row>
    <row r="26" spans="1:25" x14ac:dyDescent="0.25">
      <c r="A26" s="187"/>
      <c r="B26" s="187"/>
      <c r="C26" s="187"/>
      <c r="D26" s="187"/>
      <c r="E26" s="187"/>
      <c r="F26" s="187"/>
      <c r="G26" s="187"/>
      <c r="H26" s="187" t="s">
        <v>285</v>
      </c>
      <c r="I26" s="187"/>
      <c r="J26" s="187"/>
      <c r="K26" s="187"/>
      <c r="L26" s="187"/>
      <c r="M26" s="240"/>
      <c r="N26" s="187"/>
      <c r="O26" s="187"/>
      <c r="P26" s="187"/>
      <c r="Q26" s="187" t="s">
        <v>289</v>
      </c>
      <c r="R26" s="187"/>
      <c r="S26" s="187"/>
      <c r="T26" s="187"/>
      <c r="U26" s="240"/>
      <c r="V26" s="187"/>
      <c r="W26" s="187"/>
      <c r="X26" s="187"/>
      <c r="Y26" s="187"/>
    </row>
    <row r="27" spans="1:25" x14ac:dyDescent="0.25">
      <c r="A27" s="187"/>
      <c r="B27" s="187"/>
      <c r="C27" s="187"/>
      <c r="D27" s="187"/>
      <c r="E27" s="187"/>
      <c r="F27" s="187"/>
      <c r="G27" s="187"/>
      <c r="H27" s="187" t="s">
        <v>337</v>
      </c>
      <c r="I27" s="187"/>
      <c r="J27" s="187"/>
      <c r="K27" s="187"/>
      <c r="L27" s="187"/>
      <c r="M27" s="187"/>
      <c r="N27" s="187"/>
      <c r="O27" s="187"/>
      <c r="P27" s="187"/>
      <c r="Q27" s="187" t="s">
        <v>289</v>
      </c>
      <c r="R27" s="187"/>
      <c r="S27" s="187"/>
      <c r="T27" s="187"/>
      <c r="U27" s="187"/>
      <c r="V27" s="187"/>
      <c r="W27" s="187"/>
      <c r="X27" s="187"/>
      <c r="Y27" s="187"/>
    </row>
    <row r="28" spans="1:25" x14ac:dyDescent="0.25">
      <c r="A28" s="187"/>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row>
    <row r="29" spans="1:25" x14ac:dyDescent="0.25">
      <c r="A29" s="187" t="s">
        <v>54</v>
      </c>
      <c r="B29" s="187"/>
      <c r="C29" s="187"/>
      <c r="D29" s="187"/>
      <c r="E29" s="187"/>
      <c r="F29" s="187"/>
      <c r="G29" s="187"/>
      <c r="H29" s="187" t="s">
        <v>287</v>
      </c>
      <c r="I29" s="187"/>
      <c r="J29" s="187"/>
      <c r="K29" s="187"/>
      <c r="L29" s="187"/>
      <c r="M29" s="192" t="s">
        <v>342</v>
      </c>
      <c r="N29" s="188"/>
      <c r="O29" s="188"/>
      <c r="P29" s="188"/>
      <c r="Q29" s="187" t="s">
        <v>289</v>
      </c>
      <c r="R29" s="187"/>
      <c r="S29" s="187"/>
      <c r="T29" s="187"/>
      <c r="U29" s="192">
        <v>43358</v>
      </c>
      <c r="V29" s="188"/>
      <c r="W29" s="188"/>
      <c r="X29" s="188"/>
      <c r="Y29" s="188"/>
    </row>
    <row r="30" spans="1:25" ht="30" customHeight="1" x14ac:dyDescent="0.25">
      <c r="A30" s="190" t="s">
        <v>281</v>
      </c>
      <c r="B30" s="190"/>
      <c r="C30" s="190"/>
      <c r="D30" s="190"/>
      <c r="E30" s="190"/>
      <c r="F30" s="190"/>
      <c r="G30" s="190"/>
      <c r="H30" s="187" t="s">
        <v>288</v>
      </c>
      <c r="I30" s="187"/>
      <c r="J30" s="187"/>
      <c r="K30" s="187"/>
      <c r="L30" s="187"/>
      <c r="M30" s="187"/>
      <c r="N30" s="187"/>
      <c r="O30" s="187"/>
      <c r="P30" s="187"/>
      <c r="Q30" s="187" t="s">
        <v>289</v>
      </c>
      <c r="R30" s="187"/>
      <c r="S30" s="187"/>
      <c r="T30" s="187"/>
      <c r="U30" s="187"/>
      <c r="V30" s="187"/>
      <c r="W30" s="187"/>
      <c r="X30" s="187"/>
      <c r="Y30" s="187"/>
    </row>
    <row r="31" spans="1:25" x14ac:dyDescent="0.25">
      <c r="A31" s="187"/>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row>
    <row r="32" spans="1:25"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row>
    <row r="33" spans="1:25" x14ac:dyDescent="0.25">
      <c r="A33" s="191" t="s">
        <v>294</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row>
    <row r="34" spans="1:25"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row>
    <row r="35" spans="1:25" x14ac:dyDescent="0.25">
      <c r="A35" s="187" t="s">
        <v>295</v>
      </c>
      <c r="B35" s="187"/>
      <c r="C35" s="187"/>
      <c r="D35" s="187"/>
      <c r="E35" s="187"/>
      <c r="F35" s="187"/>
      <c r="G35" s="187"/>
      <c r="H35" s="189" t="s">
        <v>65</v>
      </c>
      <c r="I35" s="190"/>
      <c r="J35" s="190"/>
      <c r="K35" s="190"/>
      <c r="L35" s="187"/>
      <c r="M35" s="189" t="s">
        <v>64</v>
      </c>
      <c r="N35" s="190"/>
      <c r="O35" s="190"/>
      <c r="P35" s="190"/>
      <c r="Q35" s="187"/>
      <c r="R35" s="189" t="s">
        <v>62</v>
      </c>
      <c r="S35" s="190"/>
      <c r="T35" s="190"/>
      <c r="U35" s="187"/>
      <c r="V35" s="189" t="s">
        <v>63</v>
      </c>
      <c r="W35" s="190"/>
      <c r="X35" s="190"/>
      <c r="Y35" s="187"/>
    </row>
    <row r="36" spans="1:25" x14ac:dyDescent="0.25">
      <c r="A36" s="187"/>
      <c r="B36" s="187"/>
      <c r="C36" s="187"/>
      <c r="D36" s="187"/>
      <c r="E36" s="187"/>
      <c r="F36" s="187"/>
      <c r="G36" s="187"/>
      <c r="H36" s="190"/>
      <c r="I36" s="190"/>
      <c r="J36" s="190"/>
      <c r="K36" s="190"/>
      <c r="L36" s="187"/>
      <c r="M36" s="190"/>
      <c r="N36" s="190"/>
      <c r="O36" s="190"/>
      <c r="P36" s="190"/>
      <c r="Q36" s="187"/>
      <c r="R36" s="190"/>
      <c r="S36" s="190"/>
      <c r="T36" s="190"/>
      <c r="U36" s="187"/>
      <c r="V36" s="190"/>
      <c r="W36" s="190"/>
      <c r="X36" s="190"/>
      <c r="Y36" s="187"/>
    </row>
    <row r="37" spans="1:25" x14ac:dyDescent="0.25">
      <c r="A37" s="187"/>
      <c r="B37" s="187"/>
      <c r="C37" s="187"/>
      <c r="D37" s="187"/>
      <c r="E37" s="187"/>
      <c r="F37" s="187"/>
      <c r="G37" s="187"/>
      <c r="H37" s="190"/>
      <c r="I37" s="190"/>
      <c r="J37" s="190"/>
      <c r="K37" s="190"/>
      <c r="L37" s="187"/>
      <c r="M37" s="190"/>
      <c r="N37" s="190"/>
      <c r="O37" s="190"/>
      <c r="P37" s="190"/>
      <c r="Q37" s="187"/>
      <c r="R37" s="190"/>
      <c r="S37" s="190"/>
      <c r="T37" s="190"/>
      <c r="U37" s="187"/>
      <c r="V37" s="190"/>
      <c r="W37" s="190"/>
      <c r="X37" s="190"/>
      <c r="Y37" s="187"/>
    </row>
    <row r="38" spans="1:25" x14ac:dyDescent="0.25">
      <c r="A38" s="187" t="s">
        <v>297</v>
      </c>
      <c r="B38" s="187"/>
      <c r="C38" s="187"/>
      <c r="D38" s="187"/>
      <c r="E38" s="187"/>
      <c r="F38" s="187"/>
      <c r="G38" s="187"/>
      <c r="H38" s="210"/>
      <c r="I38" s="210"/>
      <c r="J38" s="210"/>
      <c r="K38" s="210"/>
      <c r="L38" s="210"/>
      <c r="M38" s="210"/>
      <c r="N38" s="210"/>
      <c r="O38" s="210"/>
      <c r="P38" s="210"/>
      <c r="Q38" s="210"/>
      <c r="R38" s="210"/>
      <c r="S38" s="210"/>
      <c r="T38" s="210"/>
      <c r="U38" s="210"/>
      <c r="V38" s="210"/>
      <c r="W38" s="210"/>
      <c r="X38" s="210"/>
      <c r="Y38" s="210"/>
    </row>
    <row r="39" spans="1:25" x14ac:dyDescent="0.25">
      <c r="A39" s="187"/>
      <c r="B39" s="187"/>
      <c r="C39" s="187"/>
      <c r="D39" s="187"/>
      <c r="E39" s="187"/>
      <c r="F39" s="187"/>
      <c r="G39" s="187"/>
      <c r="H39" s="210"/>
      <c r="I39" s="210"/>
      <c r="J39" s="210"/>
      <c r="K39" s="210"/>
      <c r="L39" s="210"/>
      <c r="M39" s="210"/>
      <c r="N39" s="210"/>
      <c r="O39" s="210"/>
      <c r="P39" s="210"/>
      <c r="Q39" s="210"/>
      <c r="R39" s="210"/>
      <c r="S39" s="210"/>
      <c r="T39" s="210"/>
      <c r="U39" s="210"/>
      <c r="V39" s="210"/>
      <c r="W39" s="210"/>
      <c r="X39" s="210"/>
      <c r="Y39" s="210"/>
    </row>
    <row r="40" spans="1:2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row>
    <row r="41" spans="1:25" x14ac:dyDescent="0.25">
      <c r="A41" s="187" t="s">
        <v>338</v>
      </c>
      <c r="B41" s="187"/>
      <c r="C41" s="187"/>
      <c r="D41" s="187"/>
      <c r="E41" s="187"/>
      <c r="F41" s="187"/>
      <c r="G41" s="187"/>
      <c r="H41" s="187"/>
      <c r="I41" s="187"/>
      <c r="J41" s="187"/>
      <c r="K41" s="187"/>
      <c r="L41" s="187"/>
      <c r="M41" s="12"/>
      <c r="N41" s="187" t="s">
        <v>298</v>
      </c>
      <c r="O41" s="187"/>
      <c r="P41" s="187"/>
      <c r="Q41" s="187"/>
      <c r="R41" s="187"/>
      <c r="S41" s="187"/>
      <c r="T41" s="187"/>
      <c r="U41" s="187"/>
      <c r="V41" s="187"/>
      <c r="W41" s="187"/>
      <c r="X41" s="187"/>
      <c r="Y41" s="187"/>
    </row>
    <row r="42" spans="1:25" x14ac:dyDescent="0.25">
      <c r="A42" s="210" t="s">
        <v>299</v>
      </c>
      <c r="B42" s="210"/>
      <c r="C42" s="210"/>
      <c r="D42" s="210"/>
      <c r="E42" s="210" t="s">
        <v>300</v>
      </c>
      <c r="F42" s="210"/>
      <c r="G42" s="210"/>
      <c r="H42" s="210"/>
      <c r="I42" s="210"/>
      <c r="J42" s="210"/>
      <c r="K42" s="210"/>
      <c r="L42" s="210"/>
      <c r="M42" s="12"/>
      <c r="N42" s="210" t="s">
        <v>299</v>
      </c>
      <c r="O42" s="210"/>
      <c r="P42" s="210"/>
      <c r="Q42" s="210"/>
      <c r="R42" s="210" t="s">
        <v>300</v>
      </c>
      <c r="S42" s="210"/>
      <c r="T42" s="210"/>
      <c r="U42" s="210"/>
      <c r="V42" s="210"/>
      <c r="W42" s="210"/>
      <c r="X42" s="210"/>
      <c r="Y42" s="210"/>
    </row>
    <row r="43" spans="1:25" x14ac:dyDescent="0.25">
      <c r="A43" s="211"/>
      <c r="B43" s="211"/>
      <c r="C43" s="211"/>
      <c r="D43" s="211"/>
      <c r="E43" s="211"/>
      <c r="F43" s="211"/>
      <c r="G43" s="211"/>
      <c r="H43" s="211"/>
      <c r="I43" s="211"/>
      <c r="J43" s="211"/>
      <c r="K43" s="211"/>
      <c r="L43" s="211"/>
      <c r="M43" s="12"/>
      <c r="N43" s="226" t="s">
        <v>344</v>
      </c>
      <c r="O43" s="212"/>
      <c r="P43" s="212"/>
      <c r="Q43" s="212"/>
      <c r="R43" s="212" t="s">
        <v>345</v>
      </c>
      <c r="S43" s="212"/>
      <c r="T43" s="212"/>
      <c r="U43" s="212"/>
      <c r="V43" s="212"/>
      <c r="W43" s="212"/>
      <c r="X43" s="212"/>
      <c r="Y43" s="212"/>
    </row>
    <row r="44" spans="1:25" ht="15" customHeight="1" x14ac:dyDescent="0.25">
      <c r="A44" s="211"/>
      <c r="B44" s="211"/>
      <c r="C44" s="211"/>
      <c r="D44" s="211"/>
      <c r="E44" s="211"/>
      <c r="F44" s="211"/>
      <c r="G44" s="211"/>
      <c r="H44" s="211"/>
      <c r="I44" s="211"/>
      <c r="J44" s="211"/>
      <c r="K44" s="211"/>
      <c r="L44" s="211"/>
      <c r="M44" s="12"/>
      <c r="N44" s="211"/>
      <c r="O44" s="211"/>
      <c r="P44" s="211"/>
      <c r="Q44" s="211"/>
      <c r="R44" s="211"/>
      <c r="S44" s="211"/>
      <c r="T44" s="211"/>
      <c r="U44" s="211"/>
      <c r="V44" s="211"/>
      <c r="W44" s="211"/>
      <c r="X44" s="211"/>
      <c r="Y44" s="211"/>
    </row>
    <row r="45" spans="1:25" ht="15" customHeight="1" x14ac:dyDescent="0.25">
      <c r="A45" s="211"/>
      <c r="B45" s="211"/>
      <c r="C45" s="211"/>
      <c r="D45" s="211"/>
      <c r="E45" s="211"/>
      <c r="F45" s="211"/>
      <c r="G45" s="211"/>
      <c r="H45" s="211"/>
      <c r="I45" s="211"/>
      <c r="J45" s="211"/>
      <c r="K45" s="211"/>
      <c r="L45" s="211"/>
      <c r="M45" s="12"/>
      <c r="N45" s="211"/>
      <c r="O45" s="211"/>
      <c r="P45" s="211"/>
      <c r="Q45" s="211"/>
      <c r="R45" s="211"/>
      <c r="S45" s="211"/>
      <c r="T45" s="211"/>
      <c r="U45" s="211"/>
      <c r="V45" s="211"/>
      <c r="W45" s="211"/>
      <c r="X45" s="211"/>
      <c r="Y45" s="211"/>
    </row>
    <row r="46" spans="1:25" ht="15" customHeight="1" x14ac:dyDescent="0.25">
      <c r="A46" s="62"/>
      <c r="B46" s="62"/>
      <c r="C46" s="62"/>
      <c r="D46" s="62"/>
      <c r="E46" s="61"/>
      <c r="F46" s="61"/>
      <c r="G46" s="61"/>
      <c r="H46" s="61"/>
      <c r="I46" s="61"/>
      <c r="J46" s="61"/>
      <c r="K46" s="61"/>
      <c r="L46" s="61"/>
      <c r="M46" s="12"/>
      <c r="N46" s="12"/>
      <c r="O46" s="12"/>
      <c r="P46" s="12"/>
      <c r="Q46" s="12"/>
      <c r="R46" s="12"/>
      <c r="S46" s="12"/>
      <c r="T46" s="12"/>
      <c r="U46" s="12"/>
      <c r="V46" s="12"/>
      <c r="W46" s="12"/>
      <c r="X46" s="12"/>
      <c r="Y46" s="12"/>
    </row>
    <row r="47" spans="1:25" ht="15" customHeight="1" x14ac:dyDescent="0.25">
      <c r="A47" s="196" t="s">
        <v>301</v>
      </c>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row>
    <row r="48" spans="1:25" x14ac:dyDescent="0.25">
      <c r="A48" s="201" t="s">
        <v>302</v>
      </c>
      <c r="B48" s="202"/>
      <c r="C48" s="202"/>
      <c r="D48" s="202"/>
      <c r="E48" s="202"/>
      <c r="F48" s="203"/>
      <c r="G48" s="197">
        <f>Results!AA21</f>
        <v>0.989071038251366</v>
      </c>
      <c r="H48" s="198"/>
      <c r="I48" s="201" t="s">
        <v>85</v>
      </c>
      <c r="J48" s="202"/>
      <c r="K48" s="202"/>
      <c r="L48" s="202"/>
      <c r="M48" s="202"/>
      <c r="N48" s="203"/>
      <c r="O48" s="197" t="str">
        <f>Results!AC42</f>
        <v>N/A</v>
      </c>
      <c r="P48" s="198"/>
      <c r="Q48" s="201" t="s">
        <v>303</v>
      </c>
      <c r="R48" s="202"/>
      <c r="S48" s="202"/>
      <c r="T48" s="202"/>
      <c r="U48" s="202"/>
      <c r="V48" s="202"/>
      <c r="W48" s="203"/>
      <c r="X48" s="197" t="str">
        <f>Results!G100</f>
        <v>N/A</v>
      </c>
      <c r="Y48" s="198"/>
    </row>
    <row r="49" spans="1:25" x14ac:dyDescent="0.25">
      <c r="A49" s="204"/>
      <c r="B49" s="205"/>
      <c r="C49" s="205"/>
      <c r="D49" s="205"/>
      <c r="E49" s="205"/>
      <c r="F49" s="206"/>
      <c r="G49" s="199"/>
      <c r="H49" s="200"/>
      <c r="I49" s="204"/>
      <c r="J49" s="205"/>
      <c r="K49" s="205"/>
      <c r="L49" s="205"/>
      <c r="M49" s="205"/>
      <c r="N49" s="206"/>
      <c r="O49" s="199"/>
      <c r="P49" s="200"/>
      <c r="Q49" s="204"/>
      <c r="R49" s="205"/>
      <c r="S49" s="205"/>
      <c r="T49" s="205"/>
      <c r="U49" s="205"/>
      <c r="V49" s="205"/>
      <c r="W49" s="206"/>
      <c r="X49" s="199"/>
      <c r="Y49" s="200"/>
    </row>
    <row r="50" spans="1:25"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row>
    <row r="51" spans="1:25" x14ac:dyDescent="0.25">
      <c r="A51" s="232" t="s">
        <v>84</v>
      </c>
      <c r="B51" s="207"/>
      <c r="C51" s="207"/>
      <c r="D51" s="207"/>
      <c r="E51" s="207"/>
      <c r="F51" s="207"/>
      <c r="G51" s="233">
        <f>IF(COUNTIF(G53:H53,"N/A")=2,"N/A",SUM(G53:H53)/COUNT(G53:H53))</f>
        <v>0.989071038251366</v>
      </c>
      <c r="H51" s="233"/>
      <c r="I51" s="207" t="s">
        <v>304</v>
      </c>
      <c r="J51" s="207"/>
      <c r="K51" s="207"/>
      <c r="L51" s="207"/>
      <c r="M51" s="207"/>
      <c r="N51" s="207"/>
      <c r="O51" s="208">
        <f>IF(COUNTIF(G48:Y49,"N/A")=3,"N/A",SUM(G48:Y49)/COUNT(G48:Y49))</f>
        <v>0.989071038251366</v>
      </c>
      <c r="P51" s="208"/>
      <c r="Q51" s="234" t="s">
        <v>305</v>
      </c>
      <c r="R51" s="235"/>
      <c r="S51" s="235"/>
      <c r="T51" s="235"/>
      <c r="U51" s="235"/>
      <c r="V51" s="235"/>
      <c r="W51" s="236"/>
      <c r="X51" s="213" t="str">
        <f>IF(O51&lt;=70,IF(O51&gt;=90%,"A",IF(O51&gt;=80%,"B",IF(O51&gt;=70%,"C","D"))),"N/A")</f>
        <v>A</v>
      </c>
      <c r="Y51" s="213"/>
    </row>
    <row r="52" spans="1:25" x14ac:dyDescent="0.25">
      <c r="A52" s="207"/>
      <c r="B52" s="207"/>
      <c r="C52" s="207"/>
      <c r="D52" s="207"/>
      <c r="E52" s="207"/>
      <c r="F52" s="207"/>
      <c r="G52" s="233"/>
      <c r="H52" s="233"/>
      <c r="I52" s="207"/>
      <c r="J52" s="207"/>
      <c r="K52" s="207"/>
      <c r="L52" s="207"/>
      <c r="M52" s="207"/>
      <c r="N52" s="207"/>
      <c r="O52" s="208"/>
      <c r="P52" s="208"/>
      <c r="Q52" s="237"/>
      <c r="R52" s="238"/>
      <c r="S52" s="238"/>
      <c r="T52" s="238"/>
      <c r="U52" s="238"/>
      <c r="V52" s="238"/>
      <c r="W52" s="239"/>
      <c r="X52" s="213"/>
      <c r="Y52" s="213"/>
    </row>
    <row r="53" spans="1:25" x14ac:dyDescent="0.25">
      <c r="A53" s="11"/>
      <c r="B53" s="11"/>
      <c r="C53" s="11"/>
      <c r="D53" s="11"/>
      <c r="E53" s="11"/>
      <c r="F53" s="11"/>
      <c r="G53" s="20">
        <f>G48</f>
        <v>0.989071038251366</v>
      </c>
      <c r="H53" s="20" t="str">
        <f>X48</f>
        <v>N/A</v>
      </c>
      <c r="I53" s="11"/>
      <c r="J53" s="11"/>
      <c r="K53" s="11"/>
      <c r="L53" s="11"/>
      <c r="M53" s="11"/>
      <c r="N53" s="11"/>
      <c r="O53" s="11"/>
      <c r="P53" s="11"/>
      <c r="Q53" s="11"/>
      <c r="R53" s="11"/>
      <c r="S53" s="11"/>
      <c r="T53" s="11"/>
      <c r="U53" s="11"/>
      <c r="V53" s="11"/>
      <c r="W53" s="11"/>
      <c r="X53" s="11"/>
      <c r="Y53" s="11"/>
    </row>
    <row r="54" spans="1:25" ht="15" customHeight="1" x14ac:dyDescent="0.25">
      <c r="A54" s="209" t="s">
        <v>245</v>
      </c>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row>
    <row r="55" spans="1:25" ht="15" customHeight="1" x14ac:dyDescent="0.25">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row>
    <row r="56" spans="1:25" x14ac:dyDescent="0.25">
      <c r="A56" s="187" t="s">
        <v>246</v>
      </c>
      <c r="B56" s="187"/>
      <c r="C56" s="187"/>
      <c r="D56" s="187"/>
      <c r="E56" s="187" t="s">
        <v>247</v>
      </c>
      <c r="F56" s="187"/>
      <c r="G56" s="187"/>
      <c r="H56" s="187" t="s">
        <v>248</v>
      </c>
      <c r="I56" s="187"/>
      <c r="J56" s="187"/>
      <c r="K56" s="187"/>
      <c r="L56" s="187"/>
      <c r="M56" s="187"/>
      <c r="N56" s="187"/>
      <c r="O56" s="187"/>
      <c r="P56" s="187"/>
      <c r="Q56" s="187"/>
      <c r="R56" s="187"/>
      <c r="S56" s="187"/>
      <c r="T56" s="187"/>
      <c r="U56" s="187"/>
      <c r="V56" s="187"/>
      <c r="W56" s="187"/>
      <c r="X56" s="187"/>
      <c r="Y56" s="187"/>
    </row>
    <row r="57" spans="1:25" x14ac:dyDescent="0.25">
      <c r="A57" s="217" t="s">
        <v>317</v>
      </c>
      <c r="B57" s="218"/>
      <c r="C57" s="218"/>
      <c r="D57" s="219"/>
      <c r="E57" s="214" t="s">
        <v>249</v>
      </c>
      <c r="F57" s="215"/>
      <c r="G57" s="216"/>
      <c r="H57" s="193" t="s">
        <v>314</v>
      </c>
      <c r="I57" s="194"/>
      <c r="J57" s="194"/>
      <c r="K57" s="194"/>
      <c r="L57" s="194"/>
      <c r="M57" s="194"/>
      <c r="N57" s="194"/>
      <c r="O57" s="194"/>
      <c r="P57" s="194"/>
      <c r="Q57" s="194"/>
      <c r="R57" s="194"/>
      <c r="S57" s="194"/>
      <c r="T57" s="194"/>
      <c r="U57" s="194"/>
      <c r="V57" s="194"/>
      <c r="W57" s="194"/>
      <c r="X57" s="194"/>
      <c r="Y57" s="195"/>
    </row>
    <row r="58" spans="1:25" x14ac:dyDescent="0.25">
      <c r="A58" s="217" t="s">
        <v>318</v>
      </c>
      <c r="B58" s="218"/>
      <c r="C58" s="218"/>
      <c r="D58" s="219"/>
      <c r="E58" s="227" t="s">
        <v>250</v>
      </c>
      <c r="F58" s="228"/>
      <c r="G58" s="229"/>
      <c r="H58" s="193" t="s">
        <v>105</v>
      </c>
      <c r="I58" s="194"/>
      <c r="J58" s="194"/>
      <c r="K58" s="194"/>
      <c r="L58" s="194"/>
      <c r="M58" s="194"/>
      <c r="N58" s="194"/>
      <c r="O58" s="194"/>
      <c r="P58" s="194"/>
      <c r="Q58" s="194"/>
      <c r="R58" s="194"/>
      <c r="S58" s="194"/>
      <c r="T58" s="194"/>
      <c r="U58" s="194"/>
      <c r="V58" s="194"/>
      <c r="W58" s="194"/>
      <c r="X58" s="194"/>
      <c r="Y58" s="195"/>
    </row>
    <row r="59" spans="1:25" x14ac:dyDescent="0.25">
      <c r="A59" s="217" t="s">
        <v>319</v>
      </c>
      <c r="B59" s="218"/>
      <c r="C59" s="218"/>
      <c r="D59" s="219"/>
      <c r="E59" s="220" t="s">
        <v>251</v>
      </c>
      <c r="F59" s="221"/>
      <c r="G59" s="222"/>
      <c r="H59" s="223" t="s">
        <v>106</v>
      </c>
      <c r="I59" s="224"/>
      <c r="J59" s="224"/>
      <c r="K59" s="224"/>
      <c r="L59" s="224"/>
      <c r="M59" s="224"/>
      <c r="N59" s="224"/>
      <c r="O59" s="224"/>
      <c r="P59" s="224"/>
      <c r="Q59" s="224"/>
      <c r="R59" s="224"/>
      <c r="S59" s="224"/>
      <c r="T59" s="224"/>
      <c r="U59" s="224"/>
      <c r="V59" s="224"/>
      <c r="W59" s="224"/>
      <c r="X59" s="224"/>
      <c r="Y59" s="225"/>
    </row>
    <row r="60" spans="1:25" x14ac:dyDescent="0.25">
      <c r="A60" s="217" t="s">
        <v>320</v>
      </c>
      <c r="B60" s="218"/>
      <c r="C60" s="218"/>
      <c r="D60" s="219"/>
      <c r="E60" s="220" t="s">
        <v>252</v>
      </c>
      <c r="F60" s="221"/>
      <c r="G60" s="222"/>
      <c r="H60" s="223" t="s">
        <v>107</v>
      </c>
      <c r="I60" s="224"/>
      <c r="J60" s="224"/>
      <c r="K60" s="224"/>
      <c r="L60" s="224"/>
      <c r="M60" s="224"/>
      <c r="N60" s="224"/>
      <c r="O60" s="224"/>
      <c r="P60" s="224"/>
      <c r="Q60" s="224"/>
      <c r="R60" s="224"/>
      <c r="S60" s="224"/>
      <c r="T60" s="224"/>
      <c r="U60" s="224"/>
      <c r="V60" s="224"/>
      <c r="W60" s="224"/>
      <c r="X60" s="224"/>
      <c r="Y60" s="225"/>
    </row>
    <row r="62" spans="1:25" x14ac:dyDescent="0.25">
      <c r="A62" s="196" t="s">
        <v>306</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row>
    <row r="63" spans="1:25" x14ac:dyDescent="0.25">
      <c r="A63" s="187"/>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row>
    <row r="64" spans="1:25" x14ac:dyDescent="0.25">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row>
    <row r="65" spans="1:25" x14ac:dyDescent="0.25">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row>
    <row r="66" spans="1:25" x14ac:dyDescent="0.25">
      <c r="A66" s="187"/>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row>
    <row r="67" spans="1:25" x14ac:dyDescent="0.25">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row>
    <row r="68" spans="1:25" x14ac:dyDescent="0.25">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row>
    <row r="69" spans="1:25" x14ac:dyDescent="0.25">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row>
    <row r="70" spans="1:25" x14ac:dyDescent="0.25">
      <c r="A70" s="193" t="s">
        <v>310</v>
      </c>
      <c r="B70" s="194"/>
      <c r="C70" s="194"/>
      <c r="D70" s="194"/>
      <c r="E70" s="194"/>
      <c r="F70" s="194"/>
      <c r="G70" s="194"/>
      <c r="H70" s="194"/>
      <c r="I70" s="194"/>
      <c r="J70" s="194"/>
      <c r="K70" s="194"/>
      <c r="L70" s="195"/>
      <c r="N70" s="252" t="s">
        <v>321</v>
      </c>
      <c r="O70" s="253"/>
      <c r="P70" s="253"/>
      <c r="Q70" s="253"/>
      <c r="R70" s="253"/>
      <c r="S70" s="254"/>
      <c r="T70" s="252"/>
      <c r="U70" s="254"/>
    </row>
    <row r="71" spans="1:25" x14ac:dyDescent="0.25">
      <c r="A71" s="187" t="s">
        <v>299</v>
      </c>
      <c r="B71" s="187"/>
      <c r="C71" s="187"/>
      <c r="D71" s="187"/>
      <c r="E71" s="187" t="s">
        <v>312</v>
      </c>
      <c r="F71" s="187"/>
      <c r="G71" s="187"/>
      <c r="H71" s="187"/>
      <c r="I71" s="187"/>
      <c r="J71" s="187"/>
      <c r="K71" s="187"/>
      <c r="L71" s="187"/>
      <c r="N71" s="255"/>
      <c r="O71" s="256"/>
      <c r="P71" s="256"/>
      <c r="Q71" s="256"/>
      <c r="R71" s="256"/>
      <c r="S71" s="257"/>
      <c r="T71" s="255"/>
      <c r="U71" s="257"/>
    </row>
    <row r="72" spans="1:25" x14ac:dyDescent="0.25">
      <c r="A72" s="193"/>
      <c r="B72" s="194"/>
      <c r="C72" s="194"/>
      <c r="D72" s="195"/>
      <c r="E72" s="194"/>
      <c r="F72" s="194"/>
      <c r="G72" s="194"/>
      <c r="H72" s="194"/>
      <c r="I72" s="194"/>
      <c r="J72" s="194"/>
      <c r="K72" s="194"/>
      <c r="L72" s="195"/>
      <c r="N72" s="16"/>
      <c r="O72" s="16"/>
      <c r="P72" s="16"/>
      <c r="Q72" s="16"/>
      <c r="R72" s="16"/>
      <c r="S72" s="16"/>
      <c r="T72" s="16"/>
      <c r="U72" s="16"/>
    </row>
    <row r="73" spans="1:25" x14ac:dyDescent="0.25">
      <c r="A73" s="193"/>
      <c r="B73" s="194"/>
      <c r="C73" s="194"/>
      <c r="D73" s="195"/>
      <c r="E73" s="194"/>
      <c r="F73" s="194"/>
      <c r="G73" s="194"/>
      <c r="H73" s="194"/>
      <c r="I73" s="194"/>
      <c r="J73" s="194"/>
      <c r="K73" s="194"/>
      <c r="L73" s="195"/>
    </row>
    <row r="74" spans="1:25" x14ac:dyDescent="0.25">
      <c r="A74" s="16"/>
      <c r="B74" s="16"/>
      <c r="C74" s="16"/>
      <c r="D74" s="16"/>
      <c r="E74" s="16"/>
      <c r="F74" s="16"/>
      <c r="G74" s="16"/>
      <c r="H74" s="16"/>
      <c r="I74" s="16"/>
      <c r="J74" s="16"/>
      <c r="K74" s="16"/>
      <c r="L74" s="16"/>
    </row>
    <row r="75" spans="1:25" x14ac:dyDescent="0.25">
      <c r="A75" s="193" t="s">
        <v>66</v>
      </c>
      <c r="B75" s="194"/>
      <c r="C75" s="194"/>
      <c r="D75" s="194"/>
      <c r="E75" s="194"/>
      <c r="F75" s="194"/>
      <c r="G75" s="194"/>
      <c r="H75" s="194"/>
      <c r="I75" s="194"/>
      <c r="J75" s="194"/>
      <c r="K75" s="194"/>
      <c r="L75" s="195"/>
      <c r="N75" s="187" t="s">
        <v>311</v>
      </c>
      <c r="O75" s="187"/>
      <c r="P75" s="187"/>
      <c r="Q75" s="187"/>
      <c r="R75" s="187"/>
      <c r="S75" s="187"/>
      <c r="T75" s="187"/>
      <c r="U75" s="187"/>
      <c r="V75" s="187"/>
      <c r="W75" s="187"/>
      <c r="X75" s="187"/>
      <c r="Y75" s="187"/>
    </row>
    <row r="76" spans="1:25" x14ac:dyDescent="0.25">
      <c r="A76" s="187" t="s">
        <v>299</v>
      </c>
      <c r="B76" s="187"/>
      <c r="C76" s="187"/>
      <c r="D76" s="187"/>
      <c r="E76" s="187" t="s">
        <v>312</v>
      </c>
      <c r="F76" s="187"/>
      <c r="G76" s="187"/>
      <c r="H76" s="187"/>
      <c r="I76" s="187"/>
      <c r="J76" s="187"/>
      <c r="K76" s="187"/>
      <c r="L76" s="187"/>
      <c r="N76" s="187" t="s">
        <v>299</v>
      </c>
      <c r="O76" s="187"/>
      <c r="P76" s="187"/>
      <c r="Q76" s="187"/>
      <c r="R76" s="187" t="s">
        <v>312</v>
      </c>
      <c r="S76" s="187"/>
      <c r="T76" s="187"/>
      <c r="U76" s="187"/>
      <c r="V76" s="187"/>
      <c r="W76" s="187"/>
      <c r="X76" s="187"/>
      <c r="Y76" s="187"/>
    </row>
    <row r="77" spans="1:25" x14ac:dyDescent="0.25">
      <c r="A77" s="187"/>
      <c r="B77" s="187"/>
      <c r="C77" s="187"/>
      <c r="D77" s="187"/>
      <c r="E77" s="187"/>
      <c r="F77" s="187"/>
      <c r="G77" s="187"/>
      <c r="H77" s="187"/>
      <c r="I77" s="187"/>
      <c r="J77" s="187"/>
      <c r="K77" s="187"/>
      <c r="L77" s="187"/>
      <c r="N77" s="187"/>
      <c r="O77" s="187"/>
      <c r="P77" s="187"/>
      <c r="Q77" s="187"/>
      <c r="R77" s="187"/>
      <c r="S77" s="187"/>
      <c r="T77" s="187"/>
      <c r="U77" s="187"/>
      <c r="V77" s="187"/>
      <c r="W77" s="187"/>
      <c r="X77" s="187"/>
      <c r="Y77" s="187"/>
    </row>
    <row r="78" spans="1:25" x14ac:dyDescent="0.25">
      <c r="A78" s="187"/>
      <c r="B78" s="187"/>
      <c r="C78" s="187"/>
      <c r="D78" s="187"/>
      <c r="E78" s="187"/>
      <c r="F78" s="187"/>
      <c r="G78" s="187"/>
      <c r="H78" s="187"/>
      <c r="I78" s="187"/>
      <c r="J78" s="187"/>
      <c r="K78" s="187"/>
      <c r="L78" s="187"/>
      <c r="N78" s="187"/>
      <c r="O78" s="187"/>
      <c r="P78" s="187"/>
      <c r="Q78" s="187"/>
      <c r="R78" s="187"/>
      <c r="S78" s="187"/>
      <c r="T78" s="187"/>
      <c r="U78" s="187"/>
      <c r="V78" s="187"/>
      <c r="W78" s="187"/>
      <c r="X78" s="187"/>
      <c r="Y78" s="187"/>
    </row>
    <row r="79" spans="1:25" x14ac:dyDescent="0.25">
      <c r="A79" s="269" t="s">
        <v>104</v>
      </c>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row>
    <row r="80" spans="1:25" x14ac:dyDescent="0.25">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row>
    <row r="81" spans="1:1" x14ac:dyDescent="0.25">
      <c r="A81" t="s">
        <v>122</v>
      </c>
    </row>
  </sheetData>
  <mergeCells count="150">
    <mergeCell ref="A79:Y80"/>
    <mergeCell ref="A56:D56"/>
    <mergeCell ref="E56:G56"/>
    <mergeCell ref="H56:Y56"/>
    <mergeCell ref="A63:Y69"/>
    <mergeCell ref="N70:S71"/>
    <mergeCell ref="T70:U71"/>
    <mergeCell ref="A75:L75"/>
    <mergeCell ref="N75:Y75"/>
    <mergeCell ref="A76:D76"/>
    <mergeCell ref="A60:D60"/>
    <mergeCell ref="E60:G60"/>
    <mergeCell ref="H60:Y60"/>
    <mergeCell ref="A70:L70"/>
    <mergeCell ref="A71:D71"/>
    <mergeCell ref="E71:L71"/>
    <mergeCell ref="A77:D78"/>
    <mergeCell ref="A72:D73"/>
    <mergeCell ref="E72:L73"/>
    <mergeCell ref="H58:Y58"/>
    <mergeCell ref="E77:L78"/>
    <mergeCell ref="N76:Q76"/>
    <mergeCell ref="R77:Y78"/>
    <mergeCell ref="R76:Y76"/>
    <mergeCell ref="Y12:Y13"/>
    <mergeCell ref="A6:Y6"/>
    <mergeCell ref="A8:G8"/>
    <mergeCell ref="A9:G11"/>
    <mergeCell ref="A12:G13"/>
    <mergeCell ref="H8:Y8"/>
    <mergeCell ref="H12:L13"/>
    <mergeCell ref="U12:X13"/>
    <mergeCell ref="T12:T13"/>
    <mergeCell ref="N12:S13"/>
    <mergeCell ref="M12:M13"/>
    <mergeCell ref="H9:Y11"/>
    <mergeCell ref="A1:R3"/>
    <mergeCell ref="S1:W3"/>
    <mergeCell ref="A51:F52"/>
    <mergeCell ref="G51:H52"/>
    <mergeCell ref="Q51:W52"/>
    <mergeCell ref="Q25:T25"/>
    <mergeCell ref="Q26:T26"/>
    <mergeCell ref="M25:P25"/>
    <mergeCell ref="M26:P26"/>
    <mergeCell ref="M27:P27"/>
    <mergeCell ref="A4:G4"/>
    <mergeCell ref="H4:L4"/>
    <mergeCell ref="M4:S4"/>
    <mergeCell ref="T4:Y4"/>
    <mergeCell ref="H25:L25"/>
    <mergeCell ref="H26:L26"/>
    <mergeCell ref="H27:L27"/>
    <mergeCell ref="H28:L28"/>
    <mergeCell ref="A28:G28"/>
    <mergeCell ref="L35:L37"/>
    <mergeCell ref="U26:Y26"/>
    <mergeCell ref="P19:R21"/>
    <mergeCell ref="S19:Y19"/>
    <mergeCell ref="S20:Y20"/>
    <mergeCell ref="A17:Y17"/>
    <mergeCell ref="A31:G31"/>
    <mergeCell ref="N77:Q78"/>
    <mergeCell ref="A62:Y62"/>
    <mergeCell ref="X51:Y52"/>
    <mergeCell ref="E76:L76"/>
    <mergeCell ref="E57:G57"/>
    <mergeCell ref="H57:Y57"/>
    <mergeCell ref="A57:D57"/>
    <mergeCell ref="A59:D59"/>
    <mergeCell ref="E59:G59"/>
    <mergeCell ref="H59:Y59"/>
    <mergeCell ref="U35:U37"/>
    <mergeCell ref="I48:N49"/>
    <mergeCell ref="A45:D45"/>
    <mergeCell ref="E45:L45"/>
    <mergeCell ref="N45:Q45"/>
    <mergeCell ref="R45:Y45"/>
    <mergeCell ref="R44:Y44"/>
    <mergeCell ref="N43:Q43"/>
    <mergeCell ref="A48:F49"/>
    <mergeCell ref="A58:D58"/>
    <mergeCell ref="E58:G58"/>
    <mergeCell ref="G48:H49"/>
    <mergeCell ref="O48:P49"/>
    <mergeCell ref="Q48:W49"/>
    <mergeCell ref="X48:Y49"/>
    <mergeCell ref="I51:N52"/>
    <mergeCell ref="O51:P52"/>
    <mergeCell ref="A54:Y55"/>
    <mergeCell ref="A42:D42"/>
    <mergeCell ref="A38:G39"/>
    <mergeCell ref="H38:Y39"/>
    <mergeCell ref="A47:Y47"/>
    <mergeCell ref="A44:D44"/>
    <mergeCell ref="R43:Y43"/>
    <mergeCell ref="A41:L41"/>
    <mergeCell ref="N42:Q42"/>
    <mergeCell ref="R42:Y42"/>
    <mergeCell ref="A43:D43"/>
    <mergeCell ref="E43:L43"/>
    <mergeCell ref="E42:L42"/>
    <mergeCell ref="N44:Q44"/>
    <mergeCell ref="N41:Y41"/>
    <mergeCell ref="E44:L44"/>
    <mergeCell ref="N19:O19"/>
    <mergeCell ref="M28:P28"/>
    <mergeCell ref="Q29:T29"/>
    <mergeCell ref="Q30:T30"/>
    <mergeCell ref="A19:G19"/>
    <mergeCell ref="H21:K21"/>
    <mergeCell ref="H19:K19"/>
    <mergeCell ref="L21:M21"/>
    <mergeCell ref="L20:M20"/>
    <mergeCell ref="H20:K20"/>
    <mergeCell ref="S21:Y21"/>
    <mergeCell ref="A23:Y23"/>
    <mergeCell ref="A25:G27"/>
    <mergeCell ref="U25:Y25"/>
    <mergeCell ref="A21:G21"/>
    <mergeCell ref="A20:G20"/>
    <mergeCell ref="U27:Y27"/>
    <mergeCell ref="U28:Y28"/>
    <mergeCell ref="Q28:T28"/>
    <mergeCell ref="Q27:T27"/>
    <mergeCell ref="L19:M19"/>
    <mergeCell ref="A14:G15"/>
    <mergeCell ref="H14:Y15"/>
    <mergeCell ref="H35:K37"/>
    <mergeCell ref="A33:Y33"/>
    <mergeCell ref="M29:P29"/>
    <mergeCell ref="M30:P30"/>
    <mergeCell ref="M31:P31"/>
    <mergeCell ref="A35:G37"/>
    <mergeCell ref="R35:T37"/>
    <mergeCell ref="Y35:Y37"/>
    <mergeCell ref="V35:X37"/>
    <mergeCell ref="Q35:Q37"/>
    <mergeCell ref="M35:P37"/>
    <mergeCell ref="Q31:T31"/>
    <mergeCell ref="U31:Y31"/>
    <mergeCell ref="U29:Y29"/>
    <mergeCell ref="H31:L31"/>
    <mergeCell ref="A29:G29"/>
    <mergeCell ref="A30:G30"/>
    <mergeCell ref="H29:L29"/>
    <mergeCell ref="H30:L30"/>
    <mergeCell ref="U30:Y30"/>
    <mergeCell ref="N21:O21"/>
    <mergeCell ref="N20:O20"/>
  </mergeCells>
  <phoneticPr fontId="0" type="noConversion"/>
  <conditionalFormatting sqref="X51:Y52">
    <cfRule type="cellIs" dxfId="65" priority="5" operator="equal">
      <formula>FALSE</formula>
    </cfRule>
  </conditionalFormatting>
  <conditionalFormatting sqref="G51 O51 X51">
    <cfRule type="cellIs" dxfId="64" priority="1" operator="between">
      <formula>0.9</formula>
      <formula>1</formula>
    </cfRule>
    <cfRule type="cellIs" dxfId="63" priority="3" operator="between">
      <formula>0.8</formula>
      <formula>0.9</formula>
    </cfRule>
    <cfRule type="cellIs" dxfId="62" priority="4" operator="lessThan">
      <formula>0.8</formula>
    </cfRule>
  </conditionalFormatting>
  <dataValidations count="3">
    <dataValidation type="list" allowBlank="1" showInputMessage="1" showErrorMessage="1" error="Please put X in the appropriate field" prompt="Please put X in the appropriate field" sqref="M12:M13 T12:T13 Y12:Y13 L35:L37 Q35:Q37 U35:U37 Y35:Y37" xr:uid="{00000000-0002-0000-0000-000000000000}">
      <formula1>X</formula1>
    </dataValidation>
    <dataValidation type="list" allowBlank="1" showInputMessage="1" showErrorMessage="1" prompt="Please choose between YES and NO" sqref="T70:U72" xr:uid="{00000000-0002-0000-0000-000001000000}">
      <formula1>YES</formula1>
    </dataValidation>
    <dataValidation type="list" allowBlank="1" showInputMessage="1" showErrorMessage="1" sqref="H19:H21" xr:uid="{00000000-0002-0000-0000-000002000000}">
      <formula1>YES</formula1>
    </dataValidation>
  </dataValidations>
  <printOptions horizontalCentered="1"/>
  <pageMargins left="0.25" right="0.25" top="0.5" bottom="0.75" header="0.3" footer="0.3"/>
  <pageSetup paperSize="9" scale="66" fitToHeight="0" orientation="portrait" r:id="rId1"/>
  <headerFooter>
    <oddHeader>&amp;C&amp;"Arial,Regular"&amp;10GLOBAL SUPPLIER ASSESSMENT FORM</oddHeader>
    <oddFooter>&amp;L&amp;"Arial,Regular"&amp;10&amp;K0000FFDate:  2016 August 25                   Revision Level:  DDC:  169760                           QSD:10000035618  &amp;C&amp;"Arial,Regular"&amp;10Owner: &amp;K0000FFGlobal SQE Council&amp;R&amp;"Arial,Regular"&amp;10Page&amp;Pof&amp;N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04"/>
  <sheetViews>
    <sheetView topLeftCell="A37" zoomScale="80" zoomScaleSheetLayoutView="80" workbookViewId="0">
      <selection activeCell="J105" sqref="J105:J106"/>
    </sheetView>
  </sheetViews>
  <sheetFormatPr defaultColWidth="4.7109375" defaultRowHeight="15" x14ac:dyDescent="0.25"/>
  <cols>
    <col min="7" max="7" width="4.7109375" customWidth="1"/>
    <col min="25" max="25" width="4.7109375" customWidth="1"/>
    <col min="26" max="26" width="4.5703125" customWidth="1"/>
    <col min="28" max="28" width="4.7109375" customWidth="1"/>
    <col min="30" max="30" width="4.7109375" customWidth="1"/>
    <col min="37" max="37" width="14.85546875" style="66" hidden="1" customWidth="1"/>
  </cols>
  <sheetData>
    <row r="1" spans="1:40" ht="14.1" customHeight="1" x14ac:dyDescent="0.25">
      <c r="A1" s="230" t="s">
        <v>33</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row>
    <row r="2" spans="1:40" ht="14.1" customHeight="1" x14ac:dyDescent="0.25">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K2" s="65" t="s">
        <v>28</v>
      </c>
    </row>
    <row r="3" spans="1:40" ht="14.1" customHeight="1" x14ac:dyDescent="0.25">
      <c r="A3" s="426"/>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K3" s="65" t="s">
        <v>307</v>
      </c>
    </row>
    <row r="4" spans="1:40" ht="15" customHeight="1" x14ac:dyDescent="0.25">
      <c r="A4" s="187" t="s">
        <v>276</v>
      </c>
      <c r="B4" s="187"/>
      <c r="C4" s="187"/>
      <c r="D4" s="187"/>
      <c r="E4" s="187"/>
      <c r="F4" s="187"/>
      <c r="G4" s="187"/>
      <c r="H4" s="187"/>
      <c r="I4" s="187"/>
      <c r="J4" s="427" t="str">
        <f>Summary!H4</f>
        <v/>
      </c>
      <c r="K4" s="428"/>
      <c r="L4" s="428"/>
      <c r="M4" s="428"/>
      <c r="N4" s="193" t="s">
        <v>277</v>
      </c>
      <c r="O4" s="194"/>
      <c r="P4" s="194"/>
      <c r="Q4" s="194"/>
      <c r="R4" s="194"/>
      <c r="S4" s="194"/>
      <c r="T4" s="194"/>
      <c r="U4" s="194"/>
      <c r="V4" s="194"/>
      <c r="W4" s="194"/>
      <c r="X4" s="194"/>
      <c r="Y4" s="195"/>
      <c r="Z4" s="425">
        <f>Summary!T4</f>
        <v>43301</v>
      </c>
      <c r="AA4" s="187"/>
      <c r="AB4" s="187"/>
      <c r="AC4" s="187"/>
      <c r="AD4" s="23"/>
      <c r="AE4" s="23"/>
      <c r="AF4" s="23"/>
      <c r="AG4" s="23"/>
      <c r="AH4" s="23"/>
      <c r="AK4" s="65" t="s">
        <v>308</v>
      </c>
    </row>
    <row r="5" spans="1:40" ht="15" customHeight="1"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5"/>
      <c r="AE5" s="15"/>
      <c r="AF5" s="15"/>
      <c r="AG5" s="15"/>
      <c r="AK5" s="65" t="s">
        <v>309</v>
      </c>
    </row>
    <row r="6" spans="1:40" ht="14.1" customHeight="1" x14ac:dyDescent="0.25">
      <c r="A6" s="366" t="s">
        <v>245</v>
      </c>
      <c r="B6" s="366"/>
      <c r="C6" s="366"/>
      <c r="D6" s="366"/>
      <c r="E6" s="366"/>
      <c r="F6" s="366"/>
      <c r="G6" s="366"/>
      <c r="H6" s="366"/>
      <c r="I6" s="366"/>
      <c r="J6" s="366"/>
      <c r="K6" s="366"/>
      <c r="L6" s="366"/>
      <c r="M6" s="8"/>
      <c r="N6" s="366" t="s">
        <v>254</v>
      </c>
      <c r="O6" s="366"/>
      <c r="P6" s="366"/>
      <c r="Q6" s="366"/>
      <c r="R6" s="366"/>
      <c r="S6" s="366"/>
      <c r="T6" s="366"/>
      <c r="U6" s="366"/>
      <c r="V6" s="366"/>
      <c r="W6" s="366"/>
      <c r="X6" s="366"/>
      <c r="Y6" s="366"/>
      <c r="Z6" s="366"/>
      <c r="AA6" s="366"/>
      <c r="AB6" s="366"/>
      <c r="AC6" s="366"/>
      <c r="AD6" s="21"/>
      <c r="AE6" s="21"/>
      <c r="AF6" s="21"/>
      <c r="AG6" s="21"/>
      <c r="AH6" s="21"/>
      <c r="AI6" s="21"/>
      <c r="AJ6" s="21"/>
      <c r="AK6" s="67"/>
      <c r="AL6" s="8"/>
      <c r="AM6" s="8"/>
      <c r="AN6" s="8"/>
    </row>
    <row r="7" spans="1:40" ht="14.1" customHeight="1" x14ac:dyDescent="0.25">
      <c r="A7" s="366"/>
      <c r="B7" s="366"/>
      <c r="C7" s="366"/>
      <c r="D7" s="366"/>
      <c r="E7" s="366"/>
      <c r="F7" s="366"/>
      <c r="G7" s="366"/>
      <c r="H7" s="366"/>
      <c r="I7" s="366"/>
      <c r="J7" s="366"/>
      <c r="K7" s="366"/>
      <c r="L7" s="366"/>
      <c r="M7" s="8"/>
      <c r="N7" s="366"/>
      <c r="O7" s="366"/>
      <c r="P7" s="366"/>
      <c r="Q7" s="366"/>
      <c r="R7" s="366"/>
      <c r="S7" s="366"/>
      <c r="T7" s="366"/>
      <c r="U7" s="366"/>
      <c r="V7" s="366"/>
      <c r="W7" s="366"/>
      <c r="X7" s="366"/>
      <c r="Y7" s="366"/>
      <c r="Z7" s="366"/>
      <c r="AA7" s="366"/>
      <c r="AB7" s="366"/>
      <c r="AC7" s="366"/>
      <c r="AD7" s="21"/>
      <c r="AE7" s="21"/>
      <c r="AF7" s="21"/>
      <c r="AG7" s="21"/>
      <c r="AH7" s="21"/>
      <c r="AI7" s="21"/>
      <c r="AJ7" s="21"/>
      <c r="AK7" s="67" t="s">
        <v>29</v>
      </c>
      <c r="AL7" s="8"/>
      <c r="AM7" s="8"/>
      <c r="AN7" s="8"/>
    </row>
    <row r="8" spans="1:40" ht="14.1" customHeight="1" x14ac:dyDescent="0.25">
      <c r="A8" s="366" t="s">
        <v>246</v>
      </c>
      <c r="B8" s="366"/>
      <c r="C8" s="366"/>
      <c r="D8" s="366" t="s">
        <v>247</v>
      </c>
      <c r="E8" s="366"/>
      <c r="F8" s="366" t="s">
        <v>248</v>
      </c>
      <c r="G8" s="366"/>
      <c r="H8" s="366"/>
      <c r="I8" s="366"/>
      <c r="J8" s="366"/>
      <c r="K8" s="366"/>
      <c r="L8" s="366"/>
      <c r="M8" s="8"/>
      <c r="N8" s="366" t="s">
        <v>262</v>
      </c>
      <c r="O8" s="366"/>
      <c r="P8" s="366" t="s">
        <v>244</v>
      </c>
      <c r="Q8" s="366"/>
      <c r="R8" s="366"/>
      <c r="S8" s="366"/>
      <c r="T8" s="366"/>
      <c r="U8" s="366"/>
      <c r="V8" s="366"/>
      <c r="W8" s="366"/>
      <c r="X8" s="366"/>
      <c r="Y8" s="366"/>
      <c r="Z8" s="366"/>
      <c r="AA8" s="366"/>
      <c r="AB8" s="366"/>
      <c r="AC8" s="366"/>
      <c r="AD8" s="21"/>
      <c r="AE8" s="21"/>
      <c r="AF8" s="21"/>
      <c r="AG8" s="21"/>
      <c r="AH8" s="21"/>
      <c r="AI8" s="21"/>
      <c r="AJ8" s="21"/>
      <c r="AK8" s="68" t="s">
        <v>70</v>
      </c>
      <c r="AL8" s="8"/>
      <c r="AM8" s="8"/>
      <c r="AN8" s="8"/>
    </row>
    <row r="9" spans="1:40" ht="14.1" customHeight="1" x14ac:dyDescent="0.25">
      <c r="A9" s="366"/>
      <c r="B9" s="366"/>
      <c r="C9" s="366"/>
      <c r="D9" s="366"/>
      <c r="E9" s="366"/>
      <c r="F9" s="366"/>
      <c r="G9" s="366"/>
      <c r="H9" s="366"/>
      <c r="I9" s="366"/>
      <c r="J9" s="366"/>
      <c r="K9" s="366"/>
      <c r="L9" s="366"/>
      <c r="M9" s="8"/>
      <c r="N9" s="366"/>
      <c r="O9" s="366"/>
      <c r="P9" s="366"/>
      <c r="Q9" s="366"/>
      <c r="R9" s="366"/>
      <c r="S9" s="366"/>
      <c r="T9" s="366"/>
      <c r="U9" s="366"/>
      <c r="V9" s="366"/>
      <c r="W9" s="366"/>
      <c r="X9" s="366"/>
      <c r="Y9" s="366"/>
      <c r="Z9" s="366"/>
      <c r="AA9" s="366"/>
      <c r="AB9" s="366"/>
      <c r="AC9" s="366"/>
      <c r="AD9" s="21"/>
      <c r="AE9" s="21"/>
      <c r="AF9" s="21"/>
      <c r="AG9" s="21"/>
      <c r="AH9" s="21"/>
      <c r="AI9" s="21"/>
      <c r="AJ9" s="21"/>
      <c r="AK9" s="69">
        <v>0</v>
      </c>
      <c r="AL9" s="8"/>
      <c r="AM9" s="8"/>
      <c r="AN9" s="8"/>
    </row>
    <row r="10" spans="1:40" ht="14.1" customHeight="1" x14ac:dyDescent="0.25">
      <c r="A10" s="366" t="s">
        <v>317</v>
      </c>
      <c r="B10" s="366"/>
      <c r="C10" s="366"/>
      <c r="D10" s="424" t="s">
        <v>249</v>
      </c>
      <c r="E10" s="424"/>
      <c r="F10" s="366" t="s">
        <v>314</v>
      </c>
      <c r="G10" s="366"/>
      <c r="H10" s="366"/>
      <c r="I10" s="366"/>
      <c r="J10" s="366"/>
      <c r="K10" s="366"/>
      <c r="L10" s="366"/>
      <c r="M10" s="8"/>
      <c r="N10" s="422">
        <v>0</v>
      </c>
      <c r="O10" s="422"/>
      <c r="P10" s="366" t="s">
        <v>108</v>
      </c>
      <c r="Q10" s="366"/>
      <c r="R10" s="366"/>
      <c r="S10" s="366"/>
      <c r="T10" s="366"/>
      <c r="U10" s="366"/>
      <c r="V10" s="366"/>
      <c r="W10" s="366"/>
      <c r="X10" s="366"/>
      <c r="Y10" s="366"/>
      <c r="Z10" s="366"/>
      <c r="AA10" s="366"/>
      <c r="AB10" s="366"/>
      <c r="AC10" s="366"/>
      <c r="AD10" s="21"/>
      <c r="AE10" s="21"/>
      <c r="AF10" s="21"/>
      <c r="AG10" s="21"/>
      <c r="AH10" s="21"/>
      <c r="AI10" s="21"/>
      <c r="AJ10" s="21"/>
      <c r="AK10" s="69">
        <v>1</v>
      </c>
      <c r="AL10" s="8"/>
      <c r="AM10" s="8"/>
      <c r="AN10" s="8"/>
    </row>
    <row r="11" spans="1:40" ht="14.1" customHeight="1" x14ac:dyDescent="0.25">
      <c r="A11" s="366"/>
      <c r="B11" s="366"/>
      <c r="C11" s="366"/>
      <c r="D11" s="424"/>
      <c r="E11" s="424"/>
      <c r="F11" s="366"/>
      <c r="G11" s="366"/>
      <c r="H11" s="366"/>
      <c r="I11" s="366"/>
      <c r="J11" s="366"/>
      <c r="K11" s="366"/>
      <c r="L11" s="366"/>
      <c r="M11" s="8"/>
      <c r="N11" s="422"/>
      <c r="O11" s="422"/>
      <c r="P11" s="366"/>
      <c r="Q11" s="366"/>
      <c r="R11" s="366"/>
      <c r="S11" s="366"/>
      <c r="T11" s="366"/>
      <c r="U11" s="366"/>
      <c r="V11" s="366"/>
      <c r="W11" s="366"/>
      <c r="X11" s="366"/>
      <c r="Y11" s="366"/>
      <c r="Z11" s="366"/>
      <c r="AA11" s="366"/>
      <c r="AB11" s="366"/>
      <c r="AC11" s="366"/>
      <c r="AD11" s="21"/>
      <c r="AE11" s="21"/>
      <c r="AF11" s="21"/>
      <c r="AG11" s="21"/>
      <c r="AH11" s="21"/>
      <c r="AI11" s="21"/>
      <c r="AJ11" s="21"/>
      <c r="AK11" s="70">
        <v>2</v>
      </c>
      <c r="AL11" s="8"/>
      <c r="AM11" s="8"/>
      <c r="AN11" s="8"/>
    </row>
    <row r="12" spans="1:40" ht="14.1" customHeight="1" x14ac:dyDescent="0.25">
      <c r="A12" s="366" t="s">
        <v>318</v>
      </c>
      <c r="B12" s="366"/>
      <c r="C12" s="366"/>
      <c r="D12" s="423" t="s">
        <v>250</v>
      </c>
      <c r="E12" s="423"/>
      <c r="F12" s="366" t="s">
        <v>315</v>
      </c>
      <c r="G12" s="366"/>
      <c r="H12" s="366"/>
      <c r="I12" s="366"/>
      <c r="J12" s="366"/>
      <c r="K12" s="366"/>
      <c r="L12" s="366"/>
      <c r="M12" s="8"/>
      <c r="N12" s="422">
        <v>1</v>
      </c>
      <c r="O12" s="422"/>
      <c r="P12" s="413" t="s">
        <v>5</v>
      </c>
      <c r="Q12" s="413"/>
      <c r="R12" s="413"/>
      <c r="S12" s="413"/>
      <c r="T12" s="413"/>
      <c r="U12" s="413"/>
      <c r="V12" s="413"/>
      <c r="W12" s="413"/>
      <c r="X12" s="413"/>
      <c r="Y12" s="413"/>
      <c r="Z12" s="413"/>
      <c r="AA12" s="413"/>
      <c r="AB12" s="413"/>
      <c r="AC12" s="413"/>
      <c r="AD12" s="22"/>
      <c r="AE12" s="22"/>
      <c r="AF12" s="22"/>
      <c r="AG12" s="22"/>
      <c r="AH12" s="22"/>
      <c r="AI12" s="22"/>
      <c r="AJ12" s="22"/>
      <c r="AK12" s="71">
        <v>3</v>
      </c>
      <c r="AL12" s="9"/>
      <c r="AM12" s="9"/>
      <c r="AN12" s="9"/>
    </row>
    <row r="13" spans="1:40" ht="14.1" customHeight="1" x14ac:dyDescent="0.25">
      <c r="A13" s="366"/>
      <c r="B13" s="366"/>
      <c r="C13" s="366"/>
      <c r="D13" s="423"/>
      <c r="E13" s="423"/>
      <c r="F13" s="366"/>
      <c r="G13" s="366"/>
      <c r="H13" s="366"/>
      <c r="I13" s="366"/>
      <c r="J13" s="366"/>
      <c r="K13" s="366"/>
      <c r="L13" s="366"/>
      <c r="M13" s="8"/>
      <c r="N13" s="422"/>
      <c r="O13" s="422"/>
      <c r="P13" s="413"/>
      <c r="Q13" s="413"/>
      <c r="R13" s="413"/>
      <c r="S13" s="413"/>
      <c r="T13" s="413"/>
      <c r="U13" s="413"/>
      <c r="V13" s="413"/>
      <c r="W13" s="413"/>
      <c r="X13" s="413"/>
      <c r="Y13" s="413"/>
      <c r="Z13" s="413"/>
      <c r="AA13" s="413"/>
      <c r="AB13" s="413"/>
      <c r="AC13" s="413"/>
      <c r="AD13" s="22"/>
      <c r="AE13" s="22"/>
      <c r="AF13" s="22"/>
      <c r="AG13" s="22"/>
      <c r="AH13" s="22"/>
      <c r="AI13" s="22"/>
      <c r="AJ13" s="22"/>
      <c r="AK13" s="72"/>
      <c r="AL13" s="9"/>
      <c r="AM13" s="9"/>
      <c r="AN13" s="9"/>
    </row>
    <row r="14" spans="1:40" ht="14.1" customHeight="1" x14ac:dyDescent="0.25">
      <c r="A14" s="366" t="s">
        <v>319</v>
      </c>
      <c r="B14" s="366"/>
      <c r="C14" s="366"/>
      <c r="D14" s="422" t="s">
        <v>251</v>
      </c>
      <c r="E14" s="422"/>
      <c r="F14" s="366" t="s">
        <v>316</v>
      </c>
      <c r="G14" s="366"/>
      <c r="H14" s="366"/>
      <c r="I14" s="366"/>
      <c r="J14" s="366"/>
      <c r="K14" s="366"/>
      <c r="L14" s="366"/>
      <c r="M14" s="8"/>
      <c r="N14" s="423">
        <v>2</v>
      </c>
      <c r="O14" s="423"/>
      <c r="P14" s="413" t="s">
        <v>109</v>
      </c>
      <c r="Q14" s="413"/>
      <c r="R14" s="413"/>
      <c r="S14" s="413"/>
      <c r="T14" s="413"/>
      <c r="U14" s="413"/>
      <c r="V14" s="413"/>
      <c r="W14" s="413"/>
      <c r="X14" s="413"/>
      <c r="Y14" s="413"/>
      <c r="Z14" s="413"/>
      <c r="AA14" s="413"/>
      <c r="AB14" s="413"/>
      <c r="AC14" s="413"/>
      <c r="AD14" s="22"/>
      <c r="AE14" s="22"/>
      <c r="AF14" s="22"/>
      <c r="AG14" s="22"/>
      <c r="AH14" s="22"/>
      <c r="AI14" s="22"/>
      <c r="AJ14" s="22"/>
      <c r="AK14" s="72"/>
      <c r="AL14" s="9"/>
      <c r="AM14" s="9"/>
      <c r="AN14" s="9"/>
    </row>
    <row r="15" spans="1:40" ht="14.1" customHeight="1" x14ac:dyDescent="0.25">
      <c r="A15" s="366"/>
      <c r="B15" s="366"/>
      <c r="C15" s="366"/>
      <c r="D15" s="422"/>
      <c r="E15" s="422"/>
      <c r="F15" s="366"/>
      <c r="G15" s="366"/>
      <c r="H15" s="366"/>
      <c r="I15" s="366"/>
      <c r="J15" s="366"/>
      <c r="K15" s="366"/>
      <c r="L15" s="366"/>
      <c r="M15" s="8"/>
      <c r="N15" s="423"/>
      <c r="O15" s="423"/>
      <c r="P15" s="413"/>
      <c r="Q15" s="413"/>
      <c r="R15" s="413"/>
      <c r="S15" s="413"/>
      <c r="T15" s="413"/>
      <c r="U15" s="413"/>
      <c r="V15" s="413"/>
      <c r="W15" s="413"/>
      <c r="X15" s="413"/>
      <c r="Y15" s="413"/>
      <c r="Z15" s="413"/>
      <c r="AA15" s="413"/>
      <c r="AB15" s="413"/>
      <c r="AC15" s="413"/>
      <c r="AD15" s="22"/>
      <c r="AE15" s="22"/>
      <c r="AF15" s="22"/>
      <c r="AG15" s="22"/>
      <c r="AH15" s="22"/>
      <c r="AI15" s="22"/>
      <c r="AJ15" s="22"/>
      <c r="AL15" s="9"/>
      <c r="AM15" s="9"/>
      <c r="AN15" s="9"/>
    </row>
    <row r="16" spans="1:40" ht="14.1" customHeight="1" x14ac:dyDescent="0.25">
      <c r="A16" s="366" t="s">
        <v>320</v>
      </c>
      <c r="B16" s="366"/>
      <c r="C16" s="366"/>
      <c r="D16" s="422" t="s">
        <v>252</v>
      </c>
      <c r="E16" s="422"/>
      <c r="F16" s="366" t="s">
        <v>313</v>
      </c>
      <c r="G16" s="366"/>
      <c r="H16" s="366"/>
      <c r="I16" s="366"/>
      <c r="J16" s="366"/>
      <c r="K16" s="366"/>
      <c r="L16" s="366"/>
      <c r="M16" s="8"/>
      <c r="N16" s="424">
        <v>3</v>
      </c>
      <c r="O16" s="424"/>
      <c r="P16" s="413" t="s">
        <v>4</v>
      </c>
      <c r="Q16" s="413"/>
      <c r="R16" s="413"/>
      <c r="S16" s="413"/>
      <c r="T16" s="413"/>
      <c r="U16" s="413"/>
      <c r="V16" s="413"/>
      <c r="W16" s="413"/>
      <c r="X16" s="413"/>
      <c r="Y16" s="413"/>
      <c r="Z16" s="413"/>
      <c r="AA16" s="413"/>
      <c r="AB16" s="413"/>
      <c r="AC16" s="413"/>
      <c r="AD16" s="22"/>
      <c r="AE16" s="22"/>
      <c r="AF16" s="22"/>
      <c r="AG16" s="22"/>
      <c r="AH16" s="22"/>
      <c r="AI16" s="22"/>
      <c r="AJ16" s="22"/>
      <c r="AK16" s="65"/>
      <c r="AL16" s="9"/>
      <c r="AM16" s="9"/>
      <c r="AN16" s="9"/>
    </row>
    <row r="17" spans="1:40" ht="14.1" customHeight="1" x14ac:dyDescent="0.25">
      <c r="A17" s="366"/>
      <c r="B17" s="366"/>
      <c r="C17" s="366"/>
      <c r="D17" s="422"/>
      <c r="E17" s="422"/>
      <c r="F17" s="366"/>
      <c r="G17" s="366"/>
      <c r="H17" s="366"/>
      <c r="I17" s="366"/>
      <c r="J17" s="366"/>
      <c r="K17" s="366"/>
      <c r="L17" s="366"/>
      <c r="M17" s="8"/>
      <c r="N17" s="424"/>
      <c r="O17" s="424"/>
      <c r="P17" s="413"/>
      <c r="Q17" s="413"/>
      <c r="R17" s="413"/>
      <c r="S17" s="413"/>
      <c r="T17" s="413"/>
      <c r="U17" s="413"/>
      <c r="V17" s="413"/>
      <c r="W17" s="413"/>
      <c r="X17" s="413"/>
      <c r="Y17" s="413"/>
      <c r="Z17" s="413"/>
      <c r="AA17" s="413"/>
      <c r="AB17" s="413"/>
      <c r="AC17" s="413"/>
      <c r="AD17" s="22"/>
      <c r="AE17" s="22"/>
      <c r="AF17" s="22"/>
      <c r="AG17" s="22"/>
      <c r="AH17" s="22"/>
      <c r="AI17" s="22"/>
      <c r="AJ17" s="22"/>
      <c r="AK17" s="65"/>
      <c r="AL17" s="9"/>
      <c r="AM17" s="9"/>
      <c r="AN17" s="9"/>
    </row>
    <row r="18" spans="1:40" ht="12.95" customHeight="1" thickBot="1" x14ac:dyDescent="0.3">
      <c r="AK18" s="65"/>
    </row>
    <row r="19" spans="1:40" ht="12.95" customHeight="1" x14ac:dyDescent="0.25">
      <c r="A19" s="415" t="s">
        <v>284</v>
      </c>
      <c r="B19" s="416"/>
      <c r="C19" s="416"/>
      <c r="D19" s="416"/>
      <c r="E19" s="416"/>
      <c r="F19" s="416"/>
      <c r="G19" s="416"/>
      <c r="H19" s="416"/>
      <c r="I19" s="416"/>
      <c r="J19" s="416"/>
      <c r="K19" s="416"/>
      <c r="L19" s="416"/>
      <c r="M19" s="416"/>
      <c r="N19" s="416"/>
      <c r="O19" s="416"/>
      <c r="P19" s="416"/>
      <c r="Q19" s="416"/>
      <c r="R19" s="416"/>
      <c r="S19" s="416"/>
      <c r="T19" s="416"/>
      <c r="U19" s="416"/>
      <c r="V19" s="416"/>
      <c r="W19" s="416"/>
      <c r="X19" s="417"/>
      <c r="Y19" s="292" t="s">
        <v>255</v>
      </c>
      <c r="Z19" s="292"/>
      <c r="AA19" s="286" t="s">
        <v>225</v>
      </c>
      <c r="AB19" s="287"/>
      <c r="AC19" s="288"/>
      <c r="AD19" s="4"/>
      <c r="AE19" s="4"/>
      <c r="AF19" s="4"/>
      <c r="AG19" s="4"/>
      <c r="AK19" s="65"/>
    </row>
    <row r="20" spans="1:40" ht="12.95" customHeight="1" x14ac:dyDescent="0.25">
      <c r="A20" s="418"/>
      <c r="B20" s="419"/>
      <c r="C20" s="419"/>
      <c r="D20" s="419"/>
      <c r="E20" s="419"/>
      <c r="F20" s="419"/>
      <c r="G20" s="420"/>
      <c r="H20" s="420"/>
      <c r="I20" s="420"/>
      <c r="J20" s="420"/>
      <c r="K20" s="420"/>
      <c r="L20" s="420"/>
      <c r="M20" s="420"/>
      <c r="N20" s="420"/>
      <c r="O20" s="420"/>
      <c r="P20" s="420"/>
      <c r="Q20" s="420"/>
      <c r="R20" s="420"/>
      <c r="S20" s="420"/>
      <c r="T20" s="420"/>
      <c r="U20" s="420"/>
      <c r="V20" s="420"/>
      <c r="W20" s="420"/>
      <c r="X20" s="421"/>
      <c r="Y20" s="414"/>
      <c r="Z20" s="414"/>
      <c r="AA20" s="289"/>
      <c r="AB20" s="290"/>
      <c r="AC20" s="291"/>
      <c r="AD20" s="4"/>
      <c r="AE20" s="4"/>
      <c r="AF20" s="4"/>
      <c r="AG20" s="4"/>
      <c r="AK20" s="65"/>
    </row>
    <row r="21" spans="1:40" ht="12.95" customHeight="1" x14ac:dyDescent="0.25">
      <c r="A21" s="271" t="s">
        <v>61</v>
      </c>
      <c r="B21" s="272"/>
      <c r="C21" s="272"/>
      <c r="D21" s="272"/>
      <c r="E21" s="272"/>
      <c r="F21" s="272"/>
      <c r="G21" s="273">
        <f>IF(OR(G23=3,G23=2,G23=1,G23=0),1,"N/A")</f>
        <v>1</v>
      </c>
      <c r="H21" s="273"/>
      <c r="I21" s="273">
        <f>IF(OR(I23=3,I23=2,I23=1,I23=0),1,"N/A")</f>
        <v>1</v>
      </c>
      <c r="J21" s="273"/>
      <c r="K21" s="273">
        <f>IF(OR(K23=3,K23=2,K23=1,K23=0),1,"N/A")</f>
        <v>1</v>
      </c>
      <c r="L21" s="273"/>
      <c r="M21" s="273">
        <f>IF(OR(M23=3,M23=2,M23=1,M23=0),1,"N/A")</f>
        <v>1</v>
      </c>
      <c r="N21" s="273"/>
      <c r="O21" s="273">
        <f>IF(OR(O23=3,O23=2,O23=1,O23=0),1,"N/A")</f>
        <v>1</v>
      </c>
      <c r="P21" s="273"/>
      <c r="Q21" s="273">
        <f>IF(OR(Q23=3,Q23=2,Q23=1,Q23=0),1,"N/A")</f>
        <v>1</v>
      </c>
      <c r="R21" s="273"/>
      <c r="S21" s="273">
        <f>IF(OR(S23=3,S23=2,S23=1,S23=0),1,"N/A")</f>
        <v>1</v>
      </c>
      <c r="T21" s="273"/>
      <c r="U21" s="273">
        <f>IF(U23=3,1.3,IF(U23=2,1.5,IF(U23=1,2,IF(U23=0,2.2,"N/A"))))</f>
        <v>1.3</v>
      </c>
      <c r="V21" s="273"/>
      <c r="W21" s="273">
        <f>IF(OR(W23=3,W23=2,W23=1,W23=0),1,"N/A")</f>
        <v>1</v>
      </c>
      <c r="X21" s="273"/>
      <c r="Y21" s="208">
        <f>IF(COUNTIF(G23:X23,"N/A")=9,"N/A",(SUMPRODUCT(G23:X23,G21:X21)/SUM(G21:X21))/3)</f>
        <v>0.99999999999999989</v>
      </c>
      <c r="Z21" s="208"/>
      <c r="AA21" s="294">
        <f>IF(COUNTIF(G21:X38,"N/A")=58,"N/A",SUM(SUMPRODUCT(G23:X23,G21:X21),SUMPRODUCT(G26:L26,G24:L24),SUMPRODUCT(G29:R29,G27:R27),SUMPRODUCT(G32:J32,G30:J30),SUMPRODUCT(G35:P35,G33:P33),SUMPRODUCT(G38:N38,G36:N36))/SUM(G21:X21,G24:L24,G27:R27,G30:J30,G33:P33,G36:N36)/3)</f>
        <v>0.989071038251366</v>
      </c>
      <c r="AB21" s="295"/>
      <c r="AC21" s="296"/>
      <c r="AD21" s="4"/>
      <c r="AE21" s="4"/>
      <c r="AF21" s="4"/>
      <c r="AG21" s="4"/>
      <c r="AK21" s="65"/>
    </row>
    <row r="22" spans="1:40" ht="12.75" customHeight="1" x14ac:dyDescent="0.25">
      <c r="A22" s="321" t="s">
        <v>227</v>
      </c>
      <c r="B22" s="322"/>
      <c r="C22" s="322"/>
      <c r="D22" s="322"/>
      <c r="E22" s="322"/>
      <c r="F22" s="322"/>
      <c r="G22" s="333" t="s">
        <v>196</v>
      </c>
      <c r="H22" s="326"/>
      <c r="I22" s="333" t="s">
        <v>177</v>
      </c>
      <c r="J22" s="326"/>
      <c r="K22" s="333" t="s">
        <v>162</v>
      </c>
      <c r="L22" s="326"/>
      <c r="M22" s="333" t="s">
        <v>154</v>
      </c>
      <c r="N22" s="326"/>
      <c r="O22" s="333" t="s">
        <v>142</v>
      </c>
      <c r="P22" s="326"/>
      <c r="Q22" s="333" t="s">
        <v>133</v>
      </c>
      <c r="R22" s="326"/>
      <c r="S22" s="333" t="s">
        <v>265</v>
      </c>
      <c r="T22" s="326"/>
      <c r="U22" s="283">
        <v>8</v>
      </c>
      <c r="V22" s="329"/>
      <c r="W22" s="281">
        <v>9</v>
      </c>
      <c r="X22" s="326"/>
      <c r="Y22" s="208"/>
      <c r="Z22" s="208"/>
      <c r="AA22" s="297"/>
      <c r="AB22" s="298"/>
      <c r="AC22" s="299"/>
      <c r="AD22" s="21"/>
      <c r="AE22" s="5"/>
      <c r="AF22" s="5"/>
      <c r="AG22" s="5"/>
      <c r="AK22" s="65"/>
    </row>
    <row r="23" spans="1:40" ht="12.95" customHeight="1" x14ac:dyDescent="0.25">
      <c r="A23" s="321"/>
      <c r="B23" s="322"/>
      <c r="C23" s="322"/>
      <c r="D23" s="322"/>
      <c r="E23" s="322"/>
      <c r="F23" s="322"/>
      <c r="G23" s="280">
        <f>'ISO 9001'!$F19</f>
        <v>3</v>
      </c>
      <c r="H23" s="280"/>
      <c r="I23" s="280">
        <f>'ISO 9001'!$F20</f>
        <v>3</v>
      </c>
      <c r="J23" s="280"/>
      <c r="K23" s="280">
        <f>'ISO 9001'!$F21</f>
        <v>3</v>
      </c>
      <c r="L23" s="280"/>
      <c r="M23" s="280">
        <f>'ISO 9001'!$F22</f>
        <v>3</v>
      </c>
      <c r="N23" s="280"/>
      <c r="O23" s="280">
        <f>'ISO 9001'!$F23</f>
        <v>3</v>
      </c>
      <c r="P23" s="280"/>
      <c r="Q23" s="280">
        <f>'ISO 9001'!$F24</f>
        <v>3</v>
      </c>
      <c r="R23" s="280"/>
      <c r="S23" s="280">
        <f>'ISO 9001'!$F25</f>
        <v>3</v>
      </c>
      <c r="T23" s="280"/>
      <c r="U23" s="280">
        <f>'ISO 9001'!$F26</f>
        <v>3</v>
      </c>
      <c r="V23" s="280"/>
      <c r="W23" s="280">
        <f>'ISO 9001'!$F27</f>
        <v>3</v>
      </c>
      <c r="X23" s="280"/>
      <c r="Y23" s="208"/>
      <c r="Z23" s="208"/>
      <c r="AA23" s="297"/>
      <c r="AB23" s="298"/>
      <c r="AC23" s="299"/>
      <c r="AD23" s="21"/>
      <c r="AE23" s="5"/>
      <c r="AF23" s="5"/>
      <c r="AG23" s="5"/>
      <c r="AK23" s="65"/>
    </row>
    <row r="24" spans="1:40" ht="12.95" customHeight="1" x14ac:dyDescent="0.25">
      <c r="A24" s="271" t="s">
        <v>61</v>
      </c>
      <c r="B24" s="272"/>
      <c r="C24" s="272"/>
      <c r="D24" s="272"/>
      <c r="E24" s="272"/>
      <c r="F24" s="323"/>
      <c r="G24" s="328">
        <f>IF(G26=3,1.3,IF(G26=2,1.5,IF(G26=1,2,IF(G26=0,2.2,"N/A"))))</f>
        <v>1.3</v>
      </c>
      <c r="H24" s="328"/>
      <c r="I24" s="328">
        <f>IF(OR(I26=3,I26=2,I26=1,I26=0),1,"N/A")</f>
        <v>1</v>
      </c>
      <c r="J24" s="328"/>
      <c r="K24" s="328">
        <f>IF(K26=3,1.3,IF(K26=2,1.5,IF(K26=1,2,IF(K26=0,2.2,"N/A"))))</f>
        <v>1.3</v>
      </c>
      <c r="L24" s="328"/>
      <c r="M24" s="353"/>
      <c r="N24" s="354"/>
      <c r="O24" s="354"/>
      <c r="P24" s="354"/>
      <c r="Q24" s="354"/>
      <c r="R24" s="354"/>
      <c r="S24" s="354"/>
      <c r="T24" s="354"/>
      <c r="U24" s="354"/>
      <c r="V24" s="354"/>
      <c r="W24" s="354"/>
      <c r="X24" s="355"/>
      <c r="Y24" s="208">
        <f>IF(COUNTIF(G26:X26,"N/A")=3,"N/A",(SUMPRODUCT(G26:X26,G24:X24)/SUM(G24:X24))/3)</f>
        <v>1.0000000000000002</v>
      </c>
      <c r="Z24" s="306"/>
      <c r="AA24" s="297"/>
      <c r="AB24" s="298"/>
      <c r="AC24" s="299"/>
      <c r="AD24" s="21"/>
      <c r="AE24" s="5"/>
      <c r="AF24" s="5"/>
      <c r="AG24" s="5"/>
      <c r="AK24" s="65"/>
    </row>
    <row r="25" spans="1:40" ht="12.95" customHeight="1" x14ac:dyDescent="0.25">
      <c r="A25" s="448" t="s">
        <v>229</v>
      </c>
      <c r="B25" s="449"/>
      <c r="C25" s="449"/>
      <c r="D25" s="449"/>
      <c r="E25" s="449"/>
      <c r="F25" s="449"/>
      <c r="G25" s="334">
        <v>10</v>
      </c>
      <c r="H25" s="335"/>
      <c r="I25" s="281">
        <v>11</v>
      </c>
      <c r="J25" s="326"/>
      <c r="K25" s="283">
        <v>12</v>
      </c>
      <c r="L25" s="329"/>
      <c r="M25" s="349"/>
      <c r="N25" s="331"/>
      <c r="O25" s="331"/>
      <c r="P25" s="331"/>
      <c r="Q25" s="331"/>
      <c r="R25" s="331"/>
      <c r="S25" s="331"/>
      <c r="T25" s="331"/>
      <c r="U25" s="331"/>
      <c r="V25" s="331"/>
      <c r="W25" s="331"/>
      <c r="X25" s="350"/>
      <c r="Y25" s="307"/>
      <c r="Z25" s="308"/>
      <c r="AA25" s="297"/>
      <c r="AB25" s="298"/>
      <c r="AC25" s="299"/>
      <c r="AD25" s="21"/>
      <c r="AE25" s="5"/>
      <c r="AF25" s="5"/>
      <c r="AG25" s="5"/>
      <c r="AK25" s="65"/>
    </row>
    <row r="26" spans="1:40" ht="12.95" customHeight="1" x14ac:dyDescent="0.25">
      <c r="A26" s="448"/>
      <c r="B26" s="449"/>
      <c r="C26" s="449"/>
      <c r="D26" s="449"/>
      <c r="E26" s="449"/>
      <c r="F26" s="449"/>
      <c r="G26" s="280">
        <f>'ISO 9001'!$F28</f>
        <v>3</v>
      </c>
      <c r="H26" s="280"/>
      <c r="I26" s="280">
        <f>'ISO 9001'!$F29</f>
        <v>3</v>
      </c>
      <c r="J26" s="280"/>
      <c r="K26" s="280">
        <f>'ISO 9001'!$F30</f>
        <v>3</v>
      </c>
      <c r="L26" s="280"/>
      <c r="M26" s="349"/>
      <c r="N26" s="331"/>
      <c r="O26" s="331"/>
      <c r="P26" s="331"/>
      <c r="Q26" s="331"/>
      <c r="R26" s="331"/>
      <c r="S26" s="331"/>
      <c r="T26" s="331"/>
      <c r="U26" s="331"/>
      <c r="V26" s="331"/>
      <c r="W26" s="331"/>
      <c r="X26" s="350"/>
      <c r="Y26" s="311"/>
      <c r="Z26" s="312"/>
      <c r="AA26" s="297"/>
      <c r="AB26" s="298"/>
      <c r="AC26" s="299"/>
      <c r="AD26" s="21"/>
      <c r="AE26" s="5"/>
      <c r="AF26" s="5"/>
      <c r="AG26" s="5"/>
      <c r="AK26" s="65"/>
    </row>
    <row r="27" spans="1:40" ht="12.95" customHeight="1" x14ac:dyDescent="0.25">
      <c r="A27" s="271" t="s">
        <v>61</v>
      </c>
      <c r="B27" s="272"/>
      <c r="C27" s="272"/>
      <c r="D27" s="272"/>
      <c r="E27" s="272"/>
      <c r="F27" s="323"/>
      <c r="G27" s="328">
        <f>IF(OR(G29=3,G29=2,G29=1,G29=0),1,"N/A")</f>
        <v>1</v>
      </c>
      <c r="H27" s="328"/>
      <c r="I27" s="328">
        <f>IF(OR(I29=3,I29=2,I29=1,I29=0),1,"N/A")</f>
        <v>1</v>
      </c>
      <c r="J27" s="328"/>
      <c r="K27" s="328">
        <f>IF(OR(K29=3,K29=2,K29=1,K29=0),1,"N/A")</f>
        <v>1</v>
      </c>
      <c r="L27" s="328"/>
      <c r="M27" s="328">
        <f>IF(OR(M29=3,M29=2,M29=1,M29=0),1,"N/A")</f>
        <v>1</v>
      </c>
      <c r="N27" s="328"/>
      <c r="O27" s="328">
        <f>IF(OR(O29=3,O29=2,O29=1,O29=0),1,"N/A")</f>
        <v>1</v>
      </c>
      <c r="P27" s="328"/>
      <c r="Q27" s="328">
        <f>IF(OR(Q29=3,Q29=2,Q29=1,Q29=0),1,"N/A")</f>
        <v>1</v>
      </c>
      <c r="R27" s="328"/>
      <c r="S27" s="330"/>
      <c r="T27" s="330"/>
      <c r="U27" s="330"/>
      <c r="V27" s="330"/>
      <c r="W27" s="330"/>
      <c r="X27" s="330"/>
      <c r="Y27" s="305">
        <f>IF(COUNTIF(G29:X29,"N/A")=6,"N/A",(SUMPRODUCT(G29:X29,G27:X27)/SUM(G27:X27))/3)</f>
        <v>1</v>
      </c>
      <c r="Z27" s="306"/>
      <c r="AA27" s="297"/>
      <c r="AB27" s="298"/>
      <c r="AC27" s="299"/>
      <c r="AD27" s="21"/>
      <c r="AE27" s="5"/>
      <c r="AF27" s="5"/>
      <c r="AG27" s="5"/>
      <c r="AK27" s="65"/>
    </row>
    <row r="28" spans="1:40" ht="12.95" customHeight="1" x14ac:dyDescent="0.25">
      <c r="A28" s="321" t="s">
        <v>228</v>
      </c>
      <c r="B28" s="322"/>
      <c r="C28" s="322"/>
      <c r="D28" s="322"/>
      <c r="E28" s="322"/>
      <c r="F28" s="322"/>
      <c r="G28" s="281">
        <v>13</v>
      </c>
      <c r="H28" s="326"/>
      <c r="I28" s="281">
        <v>14</v>
      </c>
      <c r="J28" s="326"/>
      <c r="K28" s="281">
        <v>15</v>
      </c>
      <c r="L28" s="326"/>
      <c r="M28" s="281">
        <v>16</v>
      </c>
      <c r="N28" s="326"/>
      <c r="O28" s="281">
        <v>17</v>
      </c>
      <c r="P28" s="326"/>
      <c r="Q28" s="281">
        <v>18</v>
      </c>
      <c r="R28" s="326"/>
      <c r="S28" s="331"/>
      <c r="T28" s="331"/>
      <c r="U28" s="331"/>
      <c r="V28" s="331"/>
      <c r="W28" s="331"/>
      <c r="X28" s="331"/>
      <c r="Y28" s="307"/>
      <c r="Z28" s="308"/>
      <c r="AA28" s="297"/>
      <c r="AB28" s="298"/>
      <c r="AC28" s="299"/>
      <c r="AD28" s="21"/>
      <c r="AE28" s="5"/>
      <c r="AF28" s="5"/>
      <c r="AG28" s="5"/>
      <c r="AK28" s="65"/>
    </row>
    <row r="29" spans="1:40" ht="12.95" customHeight="1" x14ac:dyDescent="0.25">
      <c r="A29" s="321"/>
      <c r="B29" s="322"/>
      <c r="C29" s="322"/>
      <c r="D29" s="322"/>
      <c r="E29" s="322"/>
      <c r="F29" s="322"/>
      <c r="G29" s="280">
        <f>'ISO 9001'!F31</f>
        <v>3</v>
      </c>
      <c r="H29" s="280"/>
      <c r="I29" s="280">
        <f>'ISO 9001'!F32</f>
        <v>3</v>
      </c>
      <c r="J29" s="280"/>
      <c r="K29" s="280">
        <f>'ISO 9001'!F33</f>
        <v>3</v>
      </c>
      <c r="L29" s="280"/>
      <c r="M29" s="280">
        <f>'ISO 9001'!F34</f>
        <v>3</v>
      </c>
      <c r="N29" s="280"/>
      <c r="O29" s="280">
        <f>'ISO 9001'!F35</f>
        <v>3</v>
      </c>
      <c r="P29" s="280"/>
      <c r="Q29" s="280">
        <f>'ISO 9001'!F36</f>
        <v>3</v>
      </c>
      <c r="R29" s="280"/>
      <c r="S29" s="332"/>
      <c r="T29" s="332"/>
      <c r="U29" s="332"/>
      <c r="V29" s="332"/>
      <c r="W29" s="332"/>
      <c r="X29" s="332"/>
      <c r="Y29" s="311"/>
      <c r="Z29" s="312"/>
      <c r="AA29" s="297"/>
      <c r="AB29" s="298"/>
      <c r="AC29" s="299"/>
      <c r="AD29" s="21"/>
      <c r="AE29" s="5"/>
      <c r="AF29" s="5"/>
      <c r="AG29" s="5"/>
      <c r="AK29" s="65"/>
    </row>
    <row r="30" spans="1:40" ht="12.95" customHeight="1" x14ac:dyDescent="0.25">
      <c r="A30" s="271" t="s">
        <v>61</v>
      </c>
      <c r="B30" s="272"/>
      <c r="C30" s="272"/>
      <c r="D30" s="272"/>
      <c r="E30" s="272"/>
      <c r="F30" s="272"/>
      <c r="G30" s="328">
        <f>IF(OR(G32=3,G32=2,G32=1,G32=0),1,"N/A")</f>
        <v>1</v>
      </c>
      <c r="H30" s="328"/>
      <c r="I30" s="328">
        <f>IF(OR(I32=3,I32=2,I32=1,I32=0),1,"N/A")</f>
        <v>1</v>
      </c>
      <c r="J30" s="328"/>
      <c r="K30" s="444"/>
      <c r="L30" s="445"/>
      <c r="M30" s="445"/>
      <c r="N30" s="445"/>
      <c r="O30" s="445"/>
      <c r="P30" s="445"/>
      <c r="Q30" s="445"/>
      <c r="R30" s="445"/>
      <c r="S30" s="445"/>
      <c r="T30" s="445"/>
      <c r="U30" s="445"/>
      <c r="V30" s="445"/>
      <c r="W30" s="445"/>
      <c r="X30" s="446"/>
      <c r="Y30" s="305">
        <f>IF(COUNTIF(G32:X32,"N/A")=2,"N/A",(SUMPRODUCT(G32:X32,G30:X30)/SUM(G30:X30))/3)</f>
        <v>1</v>
      </c>
      <c r="Z30" s="306"/>
      <c r="AA30" s="297"/>
      <c r="AB30" s="298"/>
      <c r="AC30" s="299"/>
      <c r="AD30" s="21"/>
      <c r="AE30" s="5"/>
      <c r="AF30" s="5"/>
      <c r="AG30" s="5"/>
      <c r="AK30" s="65"/>
    </row>
    <row r="31" spans="1:40" ht="12.95" customHeight="1" x14ac:dyDescent="0.25">
      <c r="A31" s="321" t="s">
        <v>231</v>
      </c>
      <c r="B31" s="322"/>
      <c r="C31" s="322"/>
      <c r="D31" s="322"/>
      <c r="E31" s="322"/>
      <c r="F31" s="322"/>
      <c r="G31" s="281">
        <v>19</v>
      </c>
      <c r="H31" s="326"/>
      <c r="I31" s="281">
        <v>20</v>
      </c>
      <c r="J31" s="326"/>
      <c r="K31" s="444"/>
      <c r="L31" s="445"/>
      <c r="M31" s="445"/>
      <c r="N31" s="445"/>
      <c r="O31" s="445"/>
      <c r="P31" s="445"/>
      <c r="Q31" s="445"/>
      <c r="R31" s="445"/>
      <c r="S31" s="445"/>
      <c r="T31" s="445"/>
      <c r="U31" s="445"/>
      <c r="V31" s="445"/>
      <c r="W31" s="445"/>
      <c r="X31" s="446"/>
      <c r="Y31" s="307"/>
      <c r="Z31" s="308"/>
      <c r="AA31" s="297"/>
      <c r="AB31" s="298"/>
      <c r="AC31" s="299"/>
      <c r="AD31" s="21"/>
      <c r="AE31" s="5"/>
      <c r="AF31" s="5"/>
      <c r="AG31" s="5"/>
      <c r="AK31" s="65"/>
    </row>
    <row r="32" spans="1:40" ht="12.95" customHeight="1" x14ac:dyDescent="0.25">
      <c r="A32" s="321"/>
      <c r="B32" s="322"/>
      <c r="C32" s="322"/>
      <c r="D32" s="322"/>
      <c r="E32" s="322"/>
      <c r="F32" s="322"/>
      <c r="G32" s="280">
        <f>'ISO 9001'!F37</f>
        <v>3</v>
      </c>
      <c r="H32" s="280"/>
      <c r="I32" s="280">
        <f>'ISO 9001'!F38</f>
        <v>3</v>
      </c>
      <c r="J32" s="280"/>
      <c r="K32" s="444"/>
      <c r="L32" s="445"/>
      <c r="M32" s="445"/>
      <c r="N32" s="445"/>
      <c r="O32" s="445"/>
      <c r="P32" s="445"/>
      <c r="Q32" s="445"/>
      <c r="R32" s="445"/>
      <c r="S32" s="445"/>
      <c r="T32" s="445"/>
      <c r="U32" s="445"/>
      <c r="V32" s="445"/>
      <c r="W32" s="445"/>
      <c r="X32" s="446"/>
      <c r="Y32" s="311"/>
      <c r="Z32" s="312"/>
      <c r="AA32" s="297"/>
      <c r="AB32" s="298"/>
      <c r="AC32" s="299"/>
      <c r="AD32" s="21"/>
      <c r="AE32" s="5"/>
      <c r="AF32" s="5"/>
      <c r="AG32" s="5"/>
      <c r="AK32" s="65"/>
    </row>
    <row r="33" spans="1:37" ht="12.95" customHeight="1" x14ac:dyDescent="0.25">
      <c r="A33" s="271" t="s">
        <v>61</v>
      </c>
      <c r="B33" s="272"/>
      <c r="C33" s="272"/>
      <c r="D33" s="272"/>
      <c r="E33" s="272"/>
      <c r="F33" s="272"/>
      <c r="G33" s="328">
        <f>IF(OR(G35=3,G35=2,G35=1,G35=0),1,"N/A")</f>
        <v>1</v>
      </c>
      <c r="H33" s="328"/>
      <c r="I33" s="328">
        <f>IF(I35=3,1.3,IF(I35=2,1.5,IF(I35=1,2,IF(I35=0,2.2,"N/A"))))</f>
        <v>1.3</v>
      </c>
      <c r="J33" s="328"/>
      <c r="K33" s="328">
        <f>IF(OR(K35=3,K35=2,K35=1,K35=0),1,"N/A")</f>
        <v>1</v>
      </c>
      <c r="L33" s="328"/>
      <c r="M33" s="328">
        <f>IF(OR(M35=3,M35=2,M35=1,M35=0),1,"N/A")</f>
        <v>1</v>
      </c>
      <c r="N33" s="328"/>
      <c r="O33" s="328">
        <f>IF(O35=3,1.3,IF(O35=2,1.5,IF(O35=1,2,IF(O35=0,2.2,"N/A"))))</f>
        <v>1.3</v>
      </c>
      <c r="P33" s="328"/>
      <c r="Q33" s="347"/>
      <c r="R33" s="330"/>
      <c r="S33" s="330"/>
      <c r="T33" s="330"/>
      <c r="U33" s="330"/>
      <c r="V33" s="330"/>
      <c r="W33" s="330"/>
      <c r="X33" s="348"/>
      <c r="Y33" s="305">
        <f>IF(COUNTIF(G35:X35,"N/A")=5,"N/A",(SUMPRODUCT(G35:X35,G33:X33)/SUM(G33:X33))/3)</f>
        <v>0.94047619047619058</v>
      </c>
      <c r="Z33" s="306"/>
      <c r="AA33" s="297"/>
      <c r="AB33" s="298"/>
      <c r="AC33" s="299"/>
      <c r="AD33" s="21"/>
      <c r="AE33" s="5"/>
      <c r="AF33" s="5"/>
      <c r="AG33" s="5"/>
      <c r="AK33" s="65"/>
    </row>
    <row r="34" spans="1:37" ht="12.95" customHeight="1" x14ac:dyDescent="0.25">
      <c r="A34" s="321" t="s">
        <v>26</v>
      </c>
      <c r="B34" s="322"/>
      <c r="C34" s="322"/>
      <c r="D34" s="322"/>
      <c r="E34" s="322"/>
      <c r="F34" s="322"/>
      <c r="G34" s="281">
        <v>21</v>
      </c>
      <c r="H34" s="326"/>
      <c r="I34" s="283">
        <v>22</v>
      </c>
      <c r="J34" s="329"/>
      <c r="K34" s="281">
        <v>23</v>
      </c>
      <c r="L34" s="326"/>
      <c r="M34" s="281">
        <v>24</v>
      </c>
      <c r="N34" s="326"/>
      <c r="O34" s="283">
        <v>25</v>
      </c>
      <c r="P34" s="329"/>
      <c r="Q34" s="349"/>
      <c r="R34" s="331"/>
      <c r="S34" s="331"/>
      <c r="T34" s="331"/>
      <c r="U34" s="331"/>
      <c r="V34" s="331"/>
      <c r="W34" s="331"/>
      <c r="X34" s="350"/>
      <c r="Y34" s="307"/>
      <c r="Z34" s="308"/>
      <c r="AA34" s="297"/>
      <c r="AB34" s="298"/>
      <c r="AC34" s="299"/>
      <c r="AD34" s="21"/>
      <c r="AE34" s="5"/>
      <c r="AF34" s="5"/>
      <c r="AG34" s="5"/>
      <c r="AK34" s="65"/>
    </row>
    <row r="35" spans="1:37" ht="12.95" customHeight="1" x14ac:dyDescent="0.25">
      <c r="A35" s="321"/>
      <c r="B35" s="322"/>
      <c r="C35" s="322"/>
      <c r="D35" s="322"/>
      <c r="E35" s="322"/>
      <c r="F35" s="322"/>
      <c r="G35" s="280">
        <f>'ISO 9001'!F39</f>
        <v>3</v>
      </c>
      <c r="H35" s="280"/>
      <c r="I35" s="280">
        <f>'ISO 9001'!F40</f>
        <v>3</v>
      </c>
      <c r="J35" s="280"/>
      <c r="K35" s="280">
        <f>'ISO 9001'!F41</f>
        <v>3</v>
      </c>
      <c r="L35" s="280"/>
      <c r="M35" s="280">
        <f>'ISO 9001'!F42</f>
        <v>2</v>
      </c>
      <c r="N35" s="280"/>
      <c r="O35" s="280">
        <f>'ISO 9001'!F43</f>
        <v>3</v>
      </c>
      <c r="P35" s="280"/>
      <c r="Q35" s="351"/>
      <c r="R35" s="332"/>
      <c r="S35" s="332"/>
      <c r="T35" s="332"/>
      <c r="U35" s="332"/>
      <c r="V35" s="332"/>
      <c r="W35" s="332"/>
      <c r="X35" s="352"/>
      <c r="Y35" s="311"/>
      <c r="Z35" s="312"/>
      <c r="AA35" s="297"/>
      <c r="AB35" s="298"/>
      <c r="AC35" s="299"/>
      <c r="AD35" s="21"/>
      <c r="AE35" s="5"/>
      <c r="AF35" s="5"/>
      <c r="AG35" s="5"/>
      <c r="AK35" s="65"/>
    </row>
    <row r="36" spans="1:37" ht="12.95" customHeight="1" x14ac:dyDescent="0.25">
      <c r="A36" s="271" t="s">
        <v>61</v>
      </c>
      <c r="B36" s="272"/>
      <c r="C36" s="272"/>
      <c r="D36" s="272"/>
      <c r="E36" s="272"/>
      <c r="F36" s="272"/>
      <c r="G36" s="328">
        <f>IF(OR(G38=3,G38=2,G38=1,G38=0),1,"N/A")</f>
        <v>1</v>
      </c>
      <c r="H36" s="328"/>
      <c r="I36" s="328">
        <f>IF(OR(I38=3,I38=2,I38=1,I38=0),1,"N/A")</f>
        <v>1</v>
      </c>
      <c r="J36" s="328"/>
      <c r="K36" s="328">
        <f>IF(OR(K38=3,K38=2,K38=1,K38=0),1,"N/A")</f>
        <v>1</v>
      </c>
      <c r="L36" s="328"/>
      <c r="M36" s="328">
        <f>IF(OR(M38=3,M38=2,M38=1,M38=0),1,"N/A")</f>
        <v>1</v>
      </c>
      <c r="N36" s="328"/>
      <c r="O36" s="338"/>
      <c r="P36" s="339"/>
      <c r="Q36" s="339"/>
      <c r="R36" s="339"/>
      <c r="S36" s="339"/>
      <c r="T36" s="339"/>
      <c r="U36" s="339"/>
      <c r="V36" s="339"/>
      <c r="W36" s="339"/>
      <c r="X36" s="340"/>
      <c r="Y36" s="305">
        <f>IF(COUNTIF(G38:X38,"N/A")=4,"N/A",(SUMPRODUCT(G38:X38,G36:X36)/SUM(G36:X36))/3)</f>
        <v>1</v>
      </c>
      <c r="Z36" s="306"/>
      <c r="AA36" s="297"/>
      <c r="AB36" s="298"/>
      <c r="AC36" s="299"/>
      <c r="AD36" s="21"/>
      <c r="AE36" s="5"/>
      <c r="AF36" s="5"/>
      <c r="AG36" s="5"/>
      <c r="AK36" s="65"/>
    </row>
    <row r="37" spans="1:37" ht="12.95" customHeight="1" x14ac:dyDescent="0.25">
      <c r="A37" s="321" t="s">
        <v>233</v>
      </c>
      <c r="B37" s="322"/>
      <c r="C37" s="322"/>
      <c r="D37" s="322"/>
      <c r="E37" s="322"/>
      <c r="F37" s="322"/>
      <c r="G37" s="281">
        <v>26</v>
      </c>
      <c r="H37" s="326"/>
      <c r="I37" s="281">
        <v>27</v>
      </c>
      <c r="J37" s="326"/>
      <c r="K37" s="281">
        <v>28</v>
      </c>
      <c r="L37" s="326"/>
      <c r="M37" s="337">
        <v>29</v>
      </c>
      <c r="N37" s="337"/>
      <c r="O37" s="341"/>
      <c r="P37" s="342"/>
      <c r="Q37" s="342"/>
      <c r="R37" s="342"/>
      <c r="S37" s="342"/>
      <c r="T37" s="342"/>
      <c r="U37" s="342"/>
      <c r="V37" s="342"/>
      <c r="W37" s="342"/>
      <c r="X37" s="343"/>
      <c r="Y37" s="307"/>
      <c r="Z37" s="308"/>
      <c r="AA37" s="297"/>
      <c r="AB37" s="298"/>
      <c r="AC37" s="299"/>
      <c r="AD37" s="21"/>
      <c r="AE37" s="5"/>
      <c r="AF37" s="5"/>
      <c r="AG37" s="5"/>
      <c r="AK37" s="65"/>
    </row>
    <row r="38" spans="1:37" ht="12.95" customHeight="1" thickBot="1" x14ac:dyDescent="0.3">
      <c r="A38" s="324"/>
      <c r="B38" s="325"/>
      <c r="C38" s="325"/>
      <c r="D38" s="325"/>
      <c r="E38" s="325"/>
      <c r="F38" s="325"/>
      <c r="G38" s="327">
        <f>'ISO 9001'!F44</f>
        <v>3</v>
      </c>
      <c r="H38" s="327"/>
      <c r="I38" s="327">
        <f>'ISO 9001'!F45</f>
        <v>3</v>
      </c>
      <c r="J38" s="327"/>
      <c r="K38" s="327">
        <f>'ISO 9001'!F46</f>
        <v>3</v>
      </c>
      <c r="L38" s="327"/>
      <c r="M38" s="327">
        <f>'ISO 9001'!F47</f>
        <v>3</v>
      </c>
      <c r="N38" s="327"/>
      <c r="O38" s="344"/>
      <c r="P38" s="345"/>
      <c r="Q38" s="345"/>
      <c r="R38" s="345"/>
      <c r="S38" s="345"/>
      <c r="T38" s="345"/>
      <c r="U38" s="345"/>
      <c r="V38" s="345"/>
      <c r="W38" s="345"/>
      <c r="X38" s="346"/>
      <c r="Y38" s="309"/>
      <c r="Z38" s="310"/>
      <c r="AA38" s="300"/>
      <c r="AB38" s="301"/>
      <c r="AC38" s="302"/>
      <c r="AD38" s="21"/>
      <c r="AE38" s="5"/>
      <c r="AF38" s="5"/>
      <c r="AG38" s="5"/>
      <c r="AK38" s="65"/>
    </row>
    <row r="39" spans="1:37" ht="12.95" customHeight="1" thickBot="1" x14ac:dyDescent="0.3">
      <c r="AK39" s="65"/>
    </row>
    <row r="40" spans="1:37" ht="12.95" customHeight="1" x14ac:dyDescent="0.25">
      <c r="A40" s="313" t="s">
        <v>72</v>
      </c>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5"/>
      <c r="AA40" s="292" t="s">
        <v>255</v>
      </c>
      <c r="AB40" s="292"/>
      <c r="AC40" s="286" t="s">
        <v>225</v>
      </c>
      <c r="AD40" s="287"/>
      <c r="AE40" s="288"/>
      <c r="AF40" s="7"/>
      <c r="AG40" s="7"/>
      <c r="AK40" s="65"/>
    </row>
    <row r="41" spans="1:37" ht="12.95" customHeight="1" x14ac:dyDescent="0.25">
      <c r="A41" s="316"/>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8"/>
      <c r="AA41" s="293"/>
      <c r="AB41" s="293"/>
      <c r="AC41" s="289"/>
      <c r="AD41" s="290"/>
      <c r="AE41" s="291"/>
      <c r="AF41" s="7"/>
      <c r="AG41" s="7"/>
      <c r="AK41" s="65"/>
    </row>
    <row r="42" spans="1:37" ht="12.95" customHeight="1" x14ac:dyDescent="0.25">
      <c r="A42" s="319" t="s">
        <v>61</v>
      </c>
      <c r="B42" s="320"/>
      <c r="C42" s="320"/>
      <c r="D42" s="320"/>
      <c r="E42" s="320"/>
      <c r="F42" s="320"/>
      <c r="G42" s="285" t="str">
        <f>IF(OR(G44=3,G44=2,G44=1,G44=0),1,"N/A")</f>
        <v>N/A</v>
      </c>
      <c r="H42" s="285"/>
      <c r="I42" s="273" t="str">
        <f>IF(OR(I44=3,I44=2,I44=1,I44=0),1,"N/A")</f>
        <v>N/A</v>
      </c>
      <c r="J42" s="273"/>
      <c r="K42" s="274"/>
      <c r="L42" s="275"/>
      <c r="M42" s="275"/>
      <c r="N42" s="275"/>
      <c r="O42" s="275"/>
      <c r="P42" s="275"/>
      <c r="Q42" s="275"/>
      <c r="R42" s="275"/>
      <c r="S42" s="275"/>
      <c r="T42" s="275"/>
      <c r="U42" s="275"/>
      <c r="V42" s="275"/>
      <c r="W42" s="275"/>
      <c r="X42" s="275"/>
      <c r="Y42" s="275"/>
      <c r="Z42" s="276"/>
      <c r="AA42" s="305" t="str">
        <f>IF(COUNTIF(G44:J44,"N/A")=2,"N/A",(SUMPRODUCT(G44:J44,G42:J42)/SUM(G42:J42))/3)</f>
        <v>N/A</v>
      </c>
      <c r="AB42" s="306"/>
      <c r="AC42" s="294" t="str">
        <f>IF(COUNTIF(G42:Z59,"N/A")=48,"N/A",SUM(SUMPRODUCT(G44:J44,G42:J42),SUMPRODUCT(G47:H47,G45:H45),SUMPRODUCT(G50:Z50,G48:Z48),SUMPRODUCT(G53:P53,G51:P51),SUMPRODUCT(G56:L56,G54:L54),SUMPRODUCT(G59:L59,G57:L57))/SUM(G42:J42,G45:H45,G48:Z48,G51:P51,G54:L54,G57:L57)/3)</f>
        <v>N/A</v>
      </c>
      <c r="AD42" s="295"/>
      <c r="AE42" s="296"/>
      <c r="AF42" s="7"/>
      <c r="AG42" s="7"/>
      <c r="AK42" s="65"/>
    </row>
    <row r="43" spans="1:37" ht="12.95" customHeight="1" x14ac:dyDescent="0.25">
      <c r="A43" s="321" t="s">
        <v>230</v>
      </c>
      <c r="B43" s="322"/>
      <c r="C43" s="322"/>
      <c r="D43" s="322"/>
      <c r="E43" s="322"/>
      <c r="F43" s="322"/>
      <c r="G43" s="281" t="s">
        <v>196</v>
      </c>
      <c r="H43" s="282"/>
      <c r="I43" s="281" t="s">
        <v>177</v>
      </c>
      <c r="J43" s="282"/>
      <c r="K43" s="274"/>
      <c r="L43" s="275"/>
      <c r="M43" s="275"/>
      <c r="N43" s="275"/>
      <c r="O43" s="275"/>
      <c r="P43" s="275"/>
      <c r="Q43" s="275"/>
      <c r="R43" s="275"/>
      <c r="S43" s="275"/>
      <c r="T43" s="275"/>
      <c r="U43" s="275"/>
      <c r="V43" s="275"/>
      <c r="W43" s="275"/>
      <c r="X43" s="275"/>
      <c r="Y43" s="275"/>
      <c r="Z43" s="276"/>
      <c r="AA43" s="307"/>
      <c r="AB43" s="308"/>
      <c r="AC43" s="297"/>
      <c r="AD43" s="298"/>
      <c r="AE43" s="299"/>
      <c r="AF43" s="6"/>
      <c r="AG43" s="6"/>
      <c r="AK43" s="65"/>
    </row>
    <row r="44" spans="1:37" ht="12.95" customHeight="1" x14ac:dyDescent="0.25">
      <c r="A44" s="321"/>
      <c r="B44" s="322"/>
      <c r="C44" s="322"/>
      <c r="D44" s="322"/>
      <c r="E44" s="322"/>
      <c r="F44" s="322"/>
      <c r="G44" s="280" t="str">
        <f>'TS 16949 &amp; ISO 13485'!$F19</f>
        <v>N/A</v>
      </c>
      <c r="H44" s="280"/>
      <c r="I44" s="280" t="str">
        <f>'TS 16949 &amp; ISO 13485'!$F20</f>
        <v>N/A</v>
      </c>
      <c r="J44" s="280"/>
      <c r="K44" s="277"/>
      <c r="L44" s="278"/>
      <c r="M44" s="278"/>
      <c r="N44" s="278"/>
      <c r="O44" s="278"/>
      <c r="P44" s="278"/>
      <c r="Q44" s="278"/>
      <c r="R44" s="278"/>
      <c r="S44" s="278"/>
      <c r="T44" s="278"/>
      <c r="U44" s="278"/>
      <c r="V44" s="278"/>
      <c r="W44" s="278"/>
      <c r="X44" s="278"/>
      <c r="Y44" s="278"/>
      <c r="Z44" s="279"/>
      <c r="AA44" s="311"/>
      <c r="AB44" s="312"/>
      <c r="AC44" s="297"/>
      <c r="AD44" s="298"/>
      <c r="AE44" s="299"/>
      <c r="AF44" s="6"/>
      <c r="AG44" s="6"/>
      <c r="AK44" s="65"/>
    </row>
    <row r="45" spans="1:37" ht="12.95" customHeight="1" x14ac:dyDescent="0.25">
      <c r="A45" s="271" t="s">
        <v>61</v>
      </c>
      <c r="B45" s="272"/>
      <c r="C45" s="272"/>
      <c r="D45" s="272"/>
      <c r="E45" s="272"/>
      <c r="F45" s="272"/>
      <c r="G45" s="273" t="str">
        <f>IF(OR(G47=3,G47=2,G47=1,G47=0),1,"N/A")</f>
        <v>N/A</v>
      </c>
      <c r="H45" s="273"/>
      <c r="I45" s="274"/>
      <c r="J45" s="275"/>
      <c r="K45" s="303"/>
      <c r="L45" s="303"/>
      <c r="M45" s="303"/>
      <c r="N45" s="303"/>
      <c r="O45" s="303"/>
      <c r="P45" s="303"/>
      <c r="Q45" s="303"/>
      <c r="R45" s="303"/>
      <c r="S45" s="303"/>
      <c r="T45" s="303"/>
      <c r="U45" s="303"/>
      <c r="V45" s="303"/>
      <c r="W45" s="303"/>
      <c r="X45" s="303"/>
      <c r="Y45" s="303"/>
      <c r="Z45" s="304"/>
      <c r="AA45" s="305" t="str">
        <f>IF(COUNTIF(G47:H47,"N/A")=1,"N/A",(SUMPRODUCT(G47:H47,G45:H45)/SUM(G45:H45))/3)</f>
        <v>N/A</v>
      </c>
      <c r="AB45" s="306"/>
      <c r="AC45" s="297"/>
      <c r="AD45" s="298"/>
      <c r="AE45" s="299"/>
      <c r="AF45" s="6"/>
      <c r="AG45" s="6"/>
      <c r="AK45" s="65"/>
    </row>
    <row r="46" spans="1:37" ht="12.95" customHeight="1" x14ac:dyDescent="0.25">
      <c r="A46" s="321" t="s">
        <v>233</v>
      </c>
      <c r="B46" s="322"/>
      <c r="C46" s="322"/>
      <c r="D46" s="322"/>
      <c r="E46" s="322"/>
      <c r="F46" s="322"/>
      <c r="G46" s="281" t="s">
        <v>162</v>
      </c>
      <c r="H46" s="282"/>
      <c r="I46" s="274"/>
      <c r="J46" s="275"/>
      <c r="K46" s="275"/>
      <c r="L46" s="275"/>
      <c r="M46" s="275"/>
      <c r="N46" s="275"/>
      <c r="O46" s="275"/>
      <c r="P46" s="275"/>
      <c r="Q46" s="275"/>
      <c r="R46" s="275"/>
      <c r="S46" s="275"/>
      <c r="T46" s="275"/>
      <c r="U46" s="275"/>
      <c r="V46" s="275"/>
      <c r="W46" s="275"/>
      <c r="X46" s="275"/>
      <c r="Y46" s="275"/>
      <c r="Z46" s="276"/>
      <c r="AA46" s="307"/>
      <c r="AB46" s="308"/>
      <c r="AC46" s="297"/>
      <c r="AD46" s="298"/>
      <c r="AE46" s="299"/>
      <c r="AF46" s="6"/>
      <c r="AG46" s="6"/>
      <c r="AK46" s="65"/>
    </row>
    <row r="47" spans="1:37" ht="12.95" customHeight="1" x14ac:dyDescent="0.25">
      <c r="A47" s="321"/>
      <c r="B47" s="322"/>
      <c r="C47" s="322"/>
      <c r="D47" s="322"/>
      <c r="E47" s="322"/>
      <c r="F47" s="322"/>
      <c r="G47" s="336" t="str">
        <f>'TS 16949 &amp; ISO 13485'!$F21</f>
        <v>N/A</v>
      </c>
      <c r="H47" s="336"/>
      <c r="I47" s="274"/>
      <c r="J47" s="275"/>
      <c r="K47" s="275"/>
      <c r="L47" s="275"/>
      <c r="M47" s="275"/>
      <c r="N47" s="275"/>
      <c r="O47" s="275"/>
      <c r="P47" s="275"/>
      <c r="Q47" s="275"/>
      <c r="R47" s="275"/>
      <c r="S47" s="275"/>
      <c r="T47" s="275"/>
      <c r="U47" s="275"/>
      <c r="V47" s="275"/>
      <c r="W47" s="275"/>
      <c r="X47" s="275"/>
      <c r="Y47" s="275"/>
      <c r="Z47" s="276"/>
      <c r="AA47" s="311"/>
      <c r="AB47" s="312"/>
      <c r="AC47" s="297"/>
      <c r="AD47" s="298"/>
      <c r="AE47" s="299"/>
      <c r="AF47" s="6"/>
      <c r="AG47" s="6"/>
      <c r="AK47" s="65"/>
    </row>
    <row r="48" spans="1:37" ht="12.95" customHeight="1" x14ac:dyDescent="0.25">
      <c r="A48" s="271" t="s">
        <v>61</v>
      </c>
      <c r="B48" s="272"/>
      <c r="C48" s="272"/>
      <c r="D48" s="272"/>
      <c r="E48" s="272"/>
      <c r="F48" s="272"/>
      <c r="G48" s="273" t="str">
        <f>IF(G50=3,1.3,IF(G50=2,1.5,IF(G50=1,2,IF(G50=0,2.2,"N/A"))))</f>
        <v>N/A</v>
      </c>
      <c r="H48" s="273"/>
      <c r="I48" s="273" t="str">
        <f>IF(OR(I50=3,I50=2,I50=1,I50=0),1,"N/A")</f>
        <v>N/A</v>
      </c>
      <c r="J48" s="273"/>
      <c r="K48" s="273" t="str">
        <f>IF(OR(K50=3,K50=2,K50=1,K50=0),1,"N/A")</f>
        <v>N/A</v>
      </c>
      <c r="L48" s="273"/>
      <c r="M48" s="273" t="str">
        <f>IF(M50=3,1.3,IF(M50=2,1.5,IF(M50=1,2,IF(M50=0,2.2,"N/A"))))</f>
        <v>N/A</v>
      </c>
      <c r="N48" s="273"/>
      <c r="O48" s="273" t="str">
        <f>IF(OR(O50=3,O50=2,O50=1,O50=0),1,"N/A")</f>
        <v>N/A</v>
      </c>
      <c r="P48" s="273"/>
      <c r="Q48" s="273" t="str">
        <f>IF(Q50=3,1.3,IF(Q50=2,1.5,IF(Q50=1,2,IF(Q50=0,2.2,"N/A"))))</f>
        <v>N/A</v>
      </c>
      <c r="R48" s="273"/>
      <c r="S48" s="273" t="str">
        <f>IF(S50=3,1.3,IF(S50=2,1.5,IF(S50=1,2,IF(S50=0,2.2,"N/A"))))</f>
        <v>N/A</v>
      </c>
      <c r="T48" s="273"/>
      <c r="U48" s="273" t="str">
        <f>IF(OR(U50=3,U50=2,U50=1,U50=0),1,"N/A")</f>
        <v>N/A</v>
      </c>
      <c r="V48" s="273"/>
      <c r="W48" s="273" t="str">
        <f>IF(OR(W50=3,W50=2,W50=1,W50=0),1,"N/A")</f>
        <v>N/A</v>
      </c>
      <c r="X48" s="273"/>
      <c r="Y48" s="273" t="str">
        <f>IF(OR(Y50=3,Y50=2,Y50=1,Y50=0),1,"N/A")</f>
        <v>N/A</v>
      </c>
      <c r="Z48" s="273"/>
      <c r="AA48" s="305" t="str">
        <f>IF(COUNTIF(G50:Z50,"N/A")=10,"N/A",(SUMPRODUCT(G50:Z50,G48:Z48)/SUM(G48:Z48))/3)</f>
        <v>N/A</v>
      </c>
      <c r="AB48" s="306"/>
      <c r="AC48" s="297"/>
      <c r="AD48" s="298"/>
      <c r="AE48" s="299"/>
      <c r="AF48" s="6"/>
      <c r="AG48" s="6"/>
      <c r="AK48" s="65"/>
    </row>
    <row r="49" spans="1:37" ht="12.95" customHeight="1" x14ac:dyDescent="0.25">
      <c r="A49" s="321" t="s">
        <v>234</v>
      </c>
      <c r="B49" s="322"/>
      <c r="C49" s="322"/>
      <c r="D49" s="322"/>
      <c r="E49" s="322"/>
      <c r="F49" s="322"/>
      <c r="G49" s="283" t="s">
        <v>154</v>
      </c>
      <c r="H49" s="284"/>
      <c r="I49" s="281" t="s">
        <v>142</v>
      </c>
      <c r="J49" s="282"/>
      <c r="K49" s="281" t="s">
        <v>133</v>
      </c>
      <c r="L49" s="282"/>
      <c r="M49" s="283" t="s">
        <v>265</v>
      </c>
      <c r="N49" s="284"/>
      <c r="O49" s="281" t="s">
        <v>266</v>
      </c>
      <c r="P49" s="282"/>
      <c r="Q49" s="283" t="s">
        <v>267</v>
      </c>
      <c r="R49" s="284"/>
      <c r="S49" s="283" t="s">
        <v>268</v>
      </c>
      <c r="T49" s="284"/>
      <c r="U49" s="281" t="s">
        <v>269</v>
      </c>
      <c r="V49" s="282"/>
      <c r="W49" s="281" t="s">
        <v>270</v>
      </c>
      <c r="X49" s="282"/>
      <c r="Y49" s="281" t="s">
        <v>271</v>
      </c>
      <c r="Z49" s="282"/>
      <c r="AA49" s="307"/>
      <c r="AB49" s="308"/>
      <c r="AC49" s="297"/>
      <c r="AD49" s="298"/>
      <c r="AE49" s="299"/>
      <c r="AF49" s="6"/>
      <c r="AG49" s="6"/>
      <c r="AK49" s="65"/>
    </row>
    <row r="50" spans="1:37" ht="12.95" customHeight="1" x14ac:dyDescent="0.25">
      <c r="A50" s="321"/>
      <c r="B50" s="322"/>
      <c r="C50" s="322"/>
      <c r="D50" s="322"/>
      <c r="E50" s="322"/>
      <c r="F50" s="322"/>
      <c r="G50" s="280" t="str">
        <f>'TS 16949 &amp; ISO 13485'!$F22</f>
        <v>N/A</v>
      </c>
      <c r="H50" s="280"/>
      <c r="I50" s="280" t="str">
        <f>'TS 16949 &amp; ISO 13485'!$F23</f>
        <v>N/A</v>
      </c>
      <c r="J50" s="280"/>
      <c r="K50" s="280" t="str">
        <f>'TS 16949 &amp; ISO 13485'!$F24</f>
        <v>N/A</v>
      </c>
      <c r="L50" s="280"/>
      <c r="M50" s="280" t="str">
        <f>'TS 16949 &amp; ISO 13485'!$F25</f>
        <v>N/A</v>
      </c>
      <c r="N50" s="280"/>
      <c r="O50" s="280" t="str">
        <f>'TS 16949 &amp; ISO 13485'!$F26</f>
        <v>N/A</v>
      </c>
      <c r="P50" s="280"/>
      <c r="Q50" s="280" t="str">
        <f>'TS 16949 &amp; ISO 13485'!$F27</f>
        <v>N/A</v>
      </c>
      <c r="R50" s="280"/>
      <c r="S50" s="280" t="str">
        <f>'TS 16949 &amp; ISO 13485'!$F38</f>
        <v>N/A</v>
      </c>
      <c r="T50" s="280"/>
      <c r="U50" s="280" t="str">
        <f>'TS 16949 &amp; ISO 13485'!$F29</f>
        <v>N/A</v>
      </c>
      <c r="V50" s="280"/>
      <c r="W50" s="280" t="str">
        <f>'TS 16949 &amp; ISO 13485'!$F30</f>
        <v>N/A</v>
      </c>
      <c r="X50" s="280"/>
      <c r="Y50" s="280" t="str">
        <f>'TS 16949 &amp; ISO 13485'!$F31</f>
        <v>N/A</v>
      </c>
      <c r="Z50" s="280"/>
      <c r="AA50" s="311"/>
      <c r="AB50" s="312"/>
      <c r="AC50" s="297"/>
      <c r="AD50" s="298"/>
      <c r="AE50" s="299"/>
      <c r="AF50" s="6"/>
      <c r="AG50" s="6"/>
      <c r="AK50" s="65"/>
    </row>
    <row r="51" spans="1:37" ht="12.95" customHeight="1" x14ac:dyDescent="0.25">
      <c r="A51" s="271" t="s">
        <v>61</v>
      </c>
      <c r="B51" s="272"/>
      <c r="C51" s="272"/>
      <c r="D51" s="272"/>
      <c r="E51" s="272"/>
      <c r="F51" s="272"/>
      <c r="G51" s="285" t="str">
        <f>IF(OR(G53=3,G53=2,G53=1,G53=0),1,"N/A")</f>
        <v>N/A</v>
      </c>
      <c r="H51" s="285"/>
      <c r="I51" s="285" t="str">
        <f>IF(OR(I53=3,I53=2,I53=1,I53=0),1,"N/A")</f>
        <v>N/A</v>
      </c>
      <c r="J51" s="285"/>
      <c r="K51" s="285" t="str">
        <f>IF(OR(K53=3,K53=2,K53=1,K53=0),1,"N/A")</f>
        <v>N/A</v>
      </c>
      <c r="L51" s="285"/>
      <c r="M51" s="273" t="str">
        <f>IF(OR(M53=3,M53=2,M53=1,M53=0),1,"N/A")</f>
        <v>N/A</v>
      </c>
      <c r="N51" s="273"/>
      <c r="O51" s="273" t="str">
        <f>IF(OR(O53=3,O53=2,O53=1,O53=0),1,"N/A")</f>
        <v>N/A</v>
      </c>
      <c r="P51" s="273"/>
      <c r="Q51" s="274"/>
      <c r="R51" s="275"/>
      <c r="S51" s="275"/>
      <c r="T51" s="275"/>
      <c r="U51" s="275"/>
      <c r="V51" s="275"/>
      <c r="W51" s="275"/>
      <c r="X51" s="275"/>
      <c r="Y51" s="275"/>
      <c r="Z51" s="276"/>
      <c r="AA51" s="305" t="str">
        <f>IF(COUNTIF(G53:P53,"N/A")=5,"N/A",(SUMPRODUCT(G53:P53,G51:P51)/SUM(G51:P51))/3)</f>
        <v>N/A</v>
      </c>
      <c r="AB51" s="306"/>
      <c r="AC51" s="297"/>
      <c r="AD51" s="298"/>
      <c r="AE51" s="299"/>
      <c r="AF51" s="6"/>
      <c r="AG51" s="6"/>
      <c r="AK51" s="65"/>
    </row>
    <row r="52" spans="1:37" ht="12.95" customHeight="1" x14ac:dyDescent="0.25">
      <c r="A52" s="321" t="s">
        <v>228</v>
      </c>
      <c r="B52" s="322"/>
      <c r="C52" s="322"/>
      <c r="D52" s="322"/>
      <c r="E52" s="322"/>
      <c r="F52" s="322"/>
      <c r="G52" s="281" t="s">
        <v>272</v>
      </c>
      <c r="H52" s="282"/>
      <c r="I52" s="281" t="s">
        <v>273</v>
      </c>
      <c r="J52" s="282"/>
      <c r="K52" s="281" t="s">
        <v>274</v>
      </c>
      <c r="L52" s="282"/>
      <c r="M52" s="281" t="s">
        <v>73</v>
      </c>
      <c r="N52" s="282"/>
      <c r="O52" s="281" t="s">
        <v>74</v>
      </c>
      <c r="P52" s="282"/>
      <c r="Q52" s="274"/>
      <c r="R52" s="275"/>
      <c r="S52" s="275"/>
      <c r="T52" s="275"/>
      <c r="U52" s="275"/>
      <c r="V52" s="275"/>
      <c r="W52" s="275"/>
      <c r="X52" s="275"/>
      <c r="Y52" s="275"/>
      <c r="Z52" s="276"/>
      <c r="AA52" s="307"/>
      <c r="AB52" s="308"/>
      <c r="AC52" s="297"/>
      <c r="AD52" s="298"/>
      <c r="AE52" s="299"/>
      <c r="AF52" s="6"/>
      <c r="AG52" s="6"/>
      <c r="AK52" s="65"/>
    </row>
    <row r="53" spans="1:37" ht="12.95" customHeight="1" x14ac:dyDescent="0.25">
      <c r="A53" s="321"/>
      <c r="B53" s="322"/>
      <c r="C53" s="322"/>
      <c r="D53" s="322"/>
      <c r="E53" s="322"/>
      <c r="F53" s="322"/>
      <c r="G53" s="280" t="str">
        <f>'TS 16949 &amp; ISO 13485'!$F32</f>
        <v>N/A</v>
      </c>
      <c r="H53" s="280"/>
      <c r="I53" s="280" t="str">
        <f>'TS 16949 &amp; ISO 13485'!$F33</f>
        <v>N/A</v>
      </c>
      <c r="J53" s="280"/>
      <c r="K53" s="280" t="str">
        <f>'TS 16949 &amp; ISO 13485'!$F34</f>
        <v>N/A</v>
      </c>
      <c r="L53" s="280"/>
      <c r="M53" s="280" t="str">
        <f>'TS 16949 &amp; ISO 13485'!$F35</f>
        <v>N/A</v>
      </c>
      <c r="N53" s="280"/>
      <c r="O53" s="280" t="str">
        <f>'TS 16949 &amp; ISO 13485'!$F36</f>
        <v>N/A</v>
      </c>
      <c r="P53" s="280"/>
      <c r="Q53" s="277"/>
      <c r="R53" s="278"/>
      <c r="S53" s="278"/>
      <c r="T53" s="278"/>
      <c r="U53" s="278"/>
      <c r="V53" s="278"/>
      <c r="W53" s="278"/>
      <c r="X53" s="278"/>
      <c r="Y53" s="278"/>
      <c r="Z53" s="279"/>
      <c r="AA53" s="311"/>
      <c r="AB53" s="312"/>
      <c r="AC53" s="297"/>
      <c r="AD53" s="298"/>
      <c r="AE53" s="299"/>
      <c r="AF53" s="6"/>
      <c r="AG53" s="6"/>
      <c r="AK53" s="65"/>
    </row>
    <row r="54" spans="1:37" ht="12.75" customHeight="1" x14ac:dyDescent="0.25">
      <c r="A54" s="271" t="s">
        <v>61</v>
      </c>
      <c r="B54" s="272"/>
      <c r="C54" s="272"/>
      <c r="D54" s="272"/>
      <c r="E54" s="272"/>
      <c r="F54" s="272"/>
      <c r="G54" s="273" t="str">
        <f>IF(OR(G56=3,G56=2,G56=1,G56=0),1,"N/A")</f>
        <v>N/A</v>
      </c>
      <c r="H54" s="273"/>
      <c r="I54" s="273" t="str">
        <f>IF(OR(I56=3,I56=2,I56=1,I56=0),1,"N/A")</f>
        <v>N/A</v>
      </c>
      <c r="J54" s="273"/>
      <c r="K54" s="273" t="str">
        <f>IF(OR(K56=3,K56=2,K56=1,K56=0),1,"N/A")</f>
        <v>N/A</v>
      </c>
      <c r="L54" s="273"/>
      <c r="M54" s="274"/>
      <c r="N54" s="275"/>
      <c r="O54" s="275"/>
      <c r="P54" s="275"/>
      <c r="Q54" s="303"/>
      <c r="R54" s="303"/>
      <c r="S54" s="303"/>
      <c r="T54" s="303"/>
      <c r="U54" s="303"/>
      <c r="V54" s="303"/>
      <c r="W54" s="303"/>
      <c r="X54" s="303"/>
      <c r="Y54" s="303"/>
      <c r="Z54" s="304"/>
      <c r="AA54" s="305" t="str">
        <f>IF(COUNTIF(G56:L56,"N/A")=3,"N/A",(SUMPRODUCT(G56:L56,G54:L54)/SUM(G54:L54))/3)</f>
        <v>N/A</v>
      </c>
      <c r="AB54" s="306"/>
      <c r="AC54" s="297"/>
      <c r="AD54" s="298"/>
      <c r="AE54" s="299"/>
      <c r="AF54" s="6"/>
      <c r="AG54" s="6"/>
      <c r="AK54" s="65"/>
    </row>
    <row r="55" spans="1:37" ht="12.95" customHeight="1" x14ac:dyDescent="0.25">
      <c r="A55" s="321" t="s">
        <v>231</v>
      </c>
      <c r="B55" s="322"/>
      <c r="C55" s="322"/>
      <c r="D55" s="322"/>
      <c r="E55" s="322"/>
      <c r="F55" s="322"/>
      <c r="G55" s="281" t="s">
        <v>75</v>
      </c>
      <c r="H55" s="282"/>
      <c r="I55" s="281" t="s">
        <v>76</v>
      </c>
      <c r="J55" s="282"/>
      <c r="K55" s="281" t="s">
        <v>77</v>
      </c>
      <c r="L55" s="282"/>
      <c r="M55" s="274"/>
      <c r="N55" s="275"/>
      <c r="O55" s="275"/>
      <c r="P55" s="275"/>
      <c r="Q55" s="275"/>
      <c r="R55" s="275"/>
      <c r="S55" s="275"/>
      <c r="T55" s="275"/>
      <c r="U55" s="275"/>
      <c r="V55" s="275"/>
      <c r="W55" s="275"/>
      <c r="X55" s="275"/>
      <c r="Y55" s="275"/>
      <c r="Z55" s="276"/>
      <c r="AA55" s="307"/>
      <c r="AB55" s="308"/>
      <c r="AC55" s="297"/>
      <c r="AD55" s="298"/>
      <c r="AE55" s="299"/>
      <c r="AF55" s="6"/>
      <c r="AG55" s="6"/>
      <c r="AK55" s="65"/>
    </row>
    <row r="56" spans="1:37" ht="12.95" customHeight="1" x14ac:dyDescent="0.25">
      <c r="A56" s="321"/>
      <c r="B56" s="322"/>
      <c r="C56" s="322"/>
      <c r="D56" s="322"/>
      <c r="E56" s="322"/>
      <c r="F56" s="322"/>
      <c r="G56" s="280" t="str">
        <f>'TS 16949 &amp; ISO 13485'!$F37</f>
        <v>N/A</v>
      </c>
      <c r="H56" s="280"/>
      <c r="I56" s="280" t="str">
        <f>'TS 16949 &amp; ISO 13485'!$F38</f>
        <v>N/A</v>
      </c>
      <c r="J56" s="280"/>
      <c r="K56" s="280" t="str">
        <f>'TS 16949 &amp; ISO 13485'!$F39</f>
        <v>N/A</v>
      </c>
      <c r="L56" s="280"/>
      <c r="M56" s="277"/>
      <c r="N56" s="278"/>
      <c r="O56" s="278"/>
      <c r="P56" s="278"/>
      <c r="Q56" s="278"/>
      <c r="R56" s="278"/>
      <c r="S56" s="278"/>
      <c r="T56" s="278"/>
      <c r="U56" s="278"/>
      <c r="V56" s="278"/>
      <c r="W56" s="278"/>
      <c r="X56" s="278"/>
      <c r="Y56" s="278"/>
      <c r="Z56" s="279"/>
      <c r="AA56" s="311"/>
      <c r="AB56" s="312"/>
      <c r="AC56" s="297"/>
      <c r="AD56" s="298"/>
      <c r="AE56" s="299"/>
      <c r="AF56" s="6"/>
      <c r="AG56" s="6"/>
      <c r="AK56" s="65"/>
    </row>
    <row r="57" spans="1:37" ht="12.75" customHeight="1" x14ac:dyDescent="0.25">
      <c r="A57" s="271" t="s">
        <v>61</v>
      </c>
      <c r="B57" s="272"/>
      <c r="C57" s="272"/>
      <c r="D57" s="272"/>
      <c r="E57" s="272"/>
      <c r="F57" s="272"/>
      <c r="G57" s="273" t="str">
        <f>IF(OR(G59=3,G59=2,G59=1,G59=0),1,"N/A")</f>
        <v>N/A</v>
      </c>
      <c r="H57" s="273"/>
      <c r="I57" s="273" t="str">
        <f>IF(OR(I59=3,I59=2,I59=1,I59=0),1,"N/A")</f>
        <v>N/A</v>
      </c>
      <c r="J57" s="273"/>
      <c r="K57" s="273" t="str">
        <f>IF(OR(K59=3,K59=2,K59=1,K59=0),1,"N/A")</f>
        <v>N/A</v>
      </c>
      <c r="L57" s="273"/>
      <c r="M57" s="367"/>
      <c r="N57" s="303"/>
      <c r="O57" s="303"/>
      <c r="P57" s="303"/>
      <c r="Q57" s="303"/>
      <c r="R57" s="303"/>
      <c r="S57" s="303"/>
      <c r="T57" s="303"/>
      <c r="U57" s="303"/>
      <c r="V57" s="303"/>
      <c r="W57" s="303"/>
      <c r="X57" s="303"/>
      <c r="Y57" s="303"/>
      <c r="Z57" s="304"/>
      <c r="AA57" s="305" t="str">
        <f>IF(COUNTIF(G59:L59,"N/A")=3,"N/A",(SUMPRODUCT(G59:L59,G57:L57)/SUM(G57:L57))/3)</f>
        <v>N/A</v>
      </c>
      <c r="AB57" s="306"/>
      <c r="AC57" s="297"/>
      <c r="AD57" s="298"/>
      <c r="AE57" s="299"/>
      <c r="AF57" s="6"/>
      <c r="AG57" s="6"/>
      <c r="AK57" s="65"/>
    </row>
    <row r="58" spans="1:37" ht="12.95" customHeight="1" x14ac:dyDescent="0.25">
      <c r="A58" s="321" t="s">
        <v>26</v>
      </c>
      <c r="B58" s="322"/>
      <c r="C58" s="322"/>
      <c r="D58" s="322"/>
      <c r="E58" s="322"/>
      <c r="F58" s="322"/>
      <c r="G58" s="281" t="s">
        <v>78</v>
      </c>
      <c r="H58" s="282"/>
      <c r="I58" s="281" t="s">
        <v>79</v>
      </c>
      <c r="J58" s="282"/>
      <c r="K58" s="281" t="s">
        <v>80</v>
      </c>
      <c r="L58" s="282"/>
      <c r="M58" s="274"/>
      <c r="N58" s="275"/>
      <c r="O58" s="275"/>
      <c r="P58" s="275"/>
      <c r="Q58" s="275"/>
      <c r="R58" s="275"/>
      <c r="S58" s="275"/>
      <c r="T58" s="275"/>
      <c r="U58" s="275"/>
      <c r="V58" s="275"/>
      <c r="W58" s="275"/>
      <c r="X58" s="275"/>
      <c r="Y58" s="275"/>
      <c r="Z58" s="276"/>
      <c r="AA58" s="307"/>
      <c r="AB58" s="308"/>
      <c r="AC58" s="297"/>
      <c r="AD58" s="298"/>
      <c r="AE58" s="299"/>
      <c r="AF58" s="6"/>
      <c r="AG58" s="6"/>
      <c r="AK58" s="65"/>
    </row>
    <row r="59" spans="1:37" ht="12.95" customHeight="1" thickBot="1" x14ac:dyDescent="0.3">
      <c r="A59" s="324"/>
      <c r="B59" s="325"/>
      <c r="C59" s="325"/>
      <c r="D59" s="325"/>
      <c r="E59" s="325"/>
      <c r="F59" s="325"/>
      <c r="G59" s="327" t="str">
        <f>'TS 16949 &amp; ISO 13485'!$F40</f>
        <v>N/A</v>
      </c>
      <c r="H59" s="327"/>
      <c r="I59" s="327" t="str">
        <f>'TS 16949 &amp; ISO 13485'!$F41</f>
        <v>N/A</v>
      </c>
      <c r="J59" s="327"/>
      <c r="K59" s="327" t="str">
        <f>'TS 16949 &amp; ISO 13485'!$F42</f>
        <v>N/A</v>
      </c>
      <c r="L59" s="327"/>
      <c r="M59" s="368"/>
      <c r="N59" s="369"/>
      <c r="O59" s="369"/>
      <c r="P59" s="369"/>
      <c r="Q59" s="369"/>
      <c r="R59" s="369"/>
      <c r="S59" s="369"/>
      <c r="T59" s="369"/>
      <c r="U59" s="369"/>
      <c r="V59" s="369"/>
      <c r="W59" s="369"/>
      <c r="X59" s="369"/>
      <c r="Y59" s="369"/>
      <c r="Z59" s="370"/>
      <c r="AA59" s="309"/>
      <c r="AB59" s="310"/>
      <c r="AC59" s="300"/>
      <c r="AD59" s="301"/>
      <c r="AE59" s="302"/>
      <c r="AF59" s="6"/>
      <c r="AG59" s="6"/>
      <c r="AH59" s="119"/>
      <c r="AI59" s="119"/>
      <c r="AK59" s="65"/>
    </row>
    <row r="60" spans="1:37" ht="12.95" customHeight="1" x14ac:dyDescent="0.25">
      <c r="A60" s="122"/>
      <c r="B60" s="122"/>
      <c r="C60" s="122"/>
      <c r="D60" s="122"/>
      <c r="E60" s="122"/>
      <c r="F60" s="122"/>
      <c r="G60" s="123"/>
      <c r="H60" s="123"/>
      <c r="I60" s="123"/>
      <c r="J60" s="123"/>
      <c r="K60" s="123"/>
      <c r="L60" s="123"/>
      <c r="M60" s="116"/>
      <c r="N60" s="116"/>
      <c r="O60" s="116"/>
      <c r="P60" s="116"/>
      <c r="Q60" s="116"/>
      <c r="R60" s="116"/>
      <c r="S60" s="116"/>
      <c r="T60" s="116"/>
      <c r="U60" s="116"/>
      <c r="V60" s="116"/>
      <c r="W60" s="116"/>
      <c r="X60" s="116"/>
      <c r="Y60" s="116"/>
      <c r="Z60" s="116"/>
      <c r="AA60" s="120"/>
      <c r="AB60" s="120"/>
      <c r="AC60" s="115"/>
      <c r="AD60" s="115"/>
      <c r="AE60" s="115"/>
      <c r="AF60" s="6"/>
      <c r="AG60" s="6"/>
      <c r="AH60" s="119"/>
      <c r="AI60" s="119"/>
      <c r="AK60" s="65"/>
    </row>
    <row r="61" spans="1:37" ht="14.1" customHeight="1" thickBot="1" x14ac:dyDescent="0.3">
      <c r="AF61" s="119"/>
      <c r="AG61" s="119"/>
      <c r="AH61" s="119"/>
      <c r="AI61" s="119"/>
      <c r="AK61" s="65"/>
    </row>
    <row r="62" spans="1:37" ht="14.1" hidden="1" customHeight="1" x14ac:dyDescent="0.25">
      <c r="A62" s="313" t="s">
        <v>253</v>
      </c>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78"/>
      <c r="AF62" s="121"/>
      <c r="AG62" s="118"/>
      <c r="AH62" s="118"/>
      <c r="AI62" s="118"/>
    </row>
    <row r="63" spans="1:37" ht="14.1" hidden="1" customHeight="1" x14ac:dyDescent="0.25">
      <c r="A63" s="379"/>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1"/>
      <c r="AF63" s="121"/>
      <c r="AG63" s="118"/>
      <c r="AH63" s="118"/>
      <c r="AI63" s="118"/>
    </row>
    <row r="64" spans="1:37" ht="14.1" hidden="1" customHeight="1" thickBot="1" x14ac:dyDescent="0.3">
      <c r="A64" s="382"/>
      <c r="B64" s="383"/>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4"/>
      <c r="AF64" s="121"/>
      <c r="AG64" s="118"/>
      <c r="AH64" s="118"/>
      <c r="AI64" s="118"/>
    </row>
    <row r="65" spans="1:35" ht="20.100000000000001" hidden="1" customHeight="1" x14ac:dyDescent="0.25">
      <c r="A65" s="398" t="s">
        <v>260</v>
      </c>
      <c r="B65" s="399"/>
      <c r="C65" s="399"/>
      <c r="D65" s="400"/>
      <c r="E65" s="395" t="s">
        <v>237</v>
      </c>
      <c r="F65" s="396"/>
      <c r="G65" s="397"/>
      <c r="H65" s="395" t="s">
        <v>238</v>
      </c>
      <c r="I65" s="396"/>
      <c r="J65" s="396"/>
      <c r="K65" s="396"/>
      <c r="L65" s="396"/>
      <c r="M65" s="397"/>
      <c r="N65" s="358" t="s">
        <v>239</v>
      </c>
      <c r="O65" s="359"/>
      <c r="P65" s="360"/>
      <c r="Q65" s="358" t="s">
        <v>263</v>
      </c>
      <c r="R65" s="359"/>
      <c r="S65" s="359"/>
      <c r="T65" s="360"/>
      <c r="U65" s="361" t="s">
        <v>264</v>
      </c>
      <c r="V65" s="362"/>
      <c r="W65" s="362"/>
      <c r="X65" s="363"/>
      <c r="Y65" s="395" t="s">
        <v>242</v>
      </c>
      <c r="Z65" s="396"/>
      <c r="AA65" s="396"/>
      <c r="AB65" s="397"/>
      <c r="AC65" s="391" t="s">
        <v>261</v>
      </c>
      <c r="AD65" s="287"/>
      <c r="AE65" s="288"/>
      <c r="AF65" s="119"/>
      <c r="AG65" s="119"/>
      <c r="AH65" s="119"/>
      <c r="AI65" s="119"/>
    </row>
    <row r="66" spans="1:35" ht="20.100000000000001" hidden="1" customHeight="1" x14ac:dyDescent="0.25">
      <c r="A66" s="401"/>
      <c r="B66" s="402"/>
      <c r="C66" s="402"/>
      <c r="D66" s="403"/>
      <c r="E66" s="112" t="s">
        <v>183</v>
      </c>
      <c r="F66" s="113" t="s">
        <v>182</v>
      </c>
      <c r="G66" s="107" t="s">
        <v>180</v>
      </c>
      <c r="H66" s="17" t="s">
        <v>175</v>
      </c>
      <c r="I66" s="117" t="s">
        <v>173</v>
      </c>
      <c r="J66" s="117" t="s">
        <v>170</v>
      </c>
      <c r="K66" s="113" t="s">
        <v>168</v>
      </c>
      <c r="L66" s="113" t="s">
        <v>166</v>
      </c>
      <c r="M66" s="18" t="s">
        <v>164</v>
      </c>
      <c r="N66" s="17" t="s">
        <v>161</v>
      </c>
      <c r="O66" s="117" t="s">
        <v>159</v>
      </c>
      <c r="P66" s="18" t="s">
        <v>157</v>
      </c>
      <c r="Q66" s="17" t="s">
        <v>152</v>
      </c>
      <c r="R66" s="113" t="s">
        <v>150</v>
      </c>
      <c r="S66" s="117" t="s">
        <v>148</v>
      </c>
      <c r="T66" s="18" t="s">
        <v>145</v>
      </c>
      <c r="U66" s="17" t="s">
        <v>140</v>
      </c>
      <c r="V66" s="117" t="s">
        <v>138</v>
      </c>
      <c r="W66" s="113" t="s">
        <v>136</v>
      </c>
      <c r="X66" s="18" t="s">
        <v>135</v>
      </c>
      <c r="Y66" s="112" t="s">
        <v>131</v>
      </c>
      <c r="Z66" s="117" t="s">
        <v>129</v>
      </c>
      <c r="AA66" s="117" t="s">
        <v>127</v>
      </c>
      <c r="AB66" s="18" t="s">
        <v>125</v>
      </c>
      <c r="AC66" s="392"/>
      <c r="AD66" s="393"/>
      <c r="AE66" s="394"/>
      <c r="AF66" s="119"/>
      <c r="AG66" s="119"/>
      <c r="AH66" s="119"/>
      <c r="AI66" s="119"/>
    </row>
    <row r="67" spans="1:35" ht="12.75" hidden="1" customHeight="1" x14ac:dyDescent="0.25">
      <c r="A67" s="371" t="s">
        <v>61</v>
      </c>
      <c r="B67" s="372"/>
      <c r="C67" s="372"/>
      <c r="D67" s="372"/>
      <c r="E67" s="114" t="str">
        <f>IF(E68=3,1.3,IF(E68=2,1.5,IF(E68=1,2,IF(E68=0,2.2,"N/A"))))</f>
        <v>N/A</v>
      </c>
      <c r="F67" s="114" t="str">
        <f>IF(F68=3,1.3,IF(F68=2,1.5,IF(F68=1,2,IF(F68=0,2.2,"N/A"))))</f>
        <v>N/A</v>
      </c>
      <c r="G67" s="114" t="str">
        <f t="shared" ref="G67:AB67" si="0">IF(OR(G68=3,G68=2,G68=1,G68=0),1,"N/A")</f>
        <v>N/A</v>
      </c>
      <c r="H67" s="114" t="str">
        <f t="shared" si="0"/>
        <v>N/A</v>
      </c>
      <c r="I67" s="114" t="str">
        <f t="shared" si="0"/>
        <v>N/A</v>
      </c>
      <c r="J67" s="114" t="str">
        <f t="shared" si="0"/>
        <v>N/A</v>
      </c>
      <c r="K67" s="114" t="str">
        <f>IF(K68=3,1.3,IF(K68=2,1.5,IF(K68=1,2,IF(K68=0,2.2,"N/A"))))</f>
        <v>N/A</v>
      </c>
      <c r="L67" s="114" t="str">
        <f>IF(L68=3,1.3,IF(L68=2,1.5,IF(L68=1,2,IF(L68=0,2.2,"N/A"))))</f>
        <v>N/A</v>
      </c>
      <c r="M67" s="114" t="str">
        <f t="shared" si="0"/>
        <v>N/A</v>
      </c>
      <c r="N67" s="114" t="str">
        <f t="shared" si="0"/>
        <v>N/A</v>
      </c>
      <c r="O67" s="114" t="str">
        <f t="shared" si="0"/>
        <v>N/A</v>
      </c>
      <c r="P67" s="114" t="str">
        <f t="shared" si="0"/>
        <v>N/A</v>
      </c>
      <c r="Q67" s="114" t="str">
        <f t="shared" si="0"/>
        <v>N/A</v>
      </c>
      <c r="R67" s="114" t="str">
        <f>IF(R68=3,1.3,IF(R68=2,1.5,IF(R68=1,2,IF(R68=0,2.2,"N/A"))))</f>
        <v>N/A</v>
      </c>
      <c r="S67" s="114" t="str">
        <f t="shared" si="0"/>
        <v>N/A</v>
      </c>
      <c r="T67" s="114" t="str">
        <f t="shared" si="0"/>
        <v>N/A</v>
      </c>
      <c r="U67" s="114" t="str">
        <f t="shared" si="0"/>
        <v>N/A</v>
      </c>
      <c r="V67" s="114" t="str">
        <f t="shared" si="0"/>
        <v>N/A</v>
      </c>
      <c r="W67" s="114" t="str">
        <f>IF(W68=3,1.3,IF(W68=2,1.5,IF(W68=1,2,IF(W68=0,2.2,"N/A"))))</f>
        <v>N/A</v>
      </c>
      <c r="X67" s="114" t="str">
        <f t="shared" si="0"/>
        <v>N/A</v>
      </c>
      <c r="Y67" s="114" t="str">
        <f>IF(Y68=3,1.3,IF(Y68=2,1.5,IF(Y68=1,2,IF(Y68=0,2.2,"N/A"))))</f>
        <v>N/A</v>
      </c>
      <c r="Z67" s="114" t="str">
        <f t="shared" si="0"/>
        <v>N/A</v>
      </c>
      <c r="AA67" s="114" t="str">
        <f t="shared" si="0"/>
        <v>N/A</v>
      </c>
      <c r="AB67" s="114" t="str">
        <f t="shared" si="0"/>
        <v>N/A</v>
      </c>
      <c r="AC67" s="385" t="str">
        <f>IF(COUNTIF(E68:AB68,"N/A")=24,"N/A",(SUMPRODUCT(E68:AB68,E67:AB67)/SUM(E67:AB67))/3)</f>
        <v>N/A</v>
      </c>
      <c r="AD67" s="386"/>
      <c r="AE67" s="387"/>
    </row>
    <row r="68" spans="1:35" ht="14.1" hidden="1" customHeight="1" x14ac:dyDescent="0.25">
      <c r="A68" s="321" t="str">
        <f>Sheet1!D$19</f>
        <v>one</v>
      </c>
      <c r="B68" s="322"/>
      <c r="C68" s="322"/>
      <c r="D68" s="406"/>
      <c r="E68" s="364" t="str">
        <f>Sheet1!D$20</f>
        <v>N/A</v>
      </c>
      <c r="F68" s="336" t="str">
        <f>Sheet1!D$21</f>
        <v>N/A</v>
      </c>
      <c r="G68" s="336" t="str">
        <f>Sheet1!D$22</f>
        <v>N/A</v>
      </c>
      <c r="H68" s="364" t="str">
        <f>Sheet1!D$24</f>
        <v>N/A</v>
      </c>
      <c r="I68" s="280" t="str">
        <f>Sheet1!D$25</f>
        <v>N/A</v>
      </c>
      <c r="J68" s="280" t="str">
        <f>Sheet1!D$26</f>
        <v>N/A</v>
      </c>
      <c r="K68" s="280" t="str">
        <f>Sheet1!D$27</f>
        <v>N/A</v>
      </c>
      <c r="L68" s="280" t="str">
        <f>Sheet1!D$28</f>
        <v>N/A</v>
      </c>
      <c r="M68" s="356" t="str">
        <f>Sheet1!D$29</f>
        <v>N/A</v>
      </c>
      <c r="N68" s="364" t="str">
        <f>Sheet1!D$31</f>
        <v>N/A</v>
      </c>
      <c r="O68" s="280" t="str">
        <f>Sheet1!D$32</f>
        <v>N/A</v>
      </c>
      <c r="P68" s="356" t="str">
        <f>Sheet1!D$33</f>
        <v>N/A</v>
      </c>
      <c r="Q68" s="364" t="str">
        <f>Sheet1!D$35</f>
        <v>N/A</v>
      </c>
      <c r="R68" s="280" t="str">
        <f>Sheet1!D$36</f>
        <v>N/A</v>
      </c>
      <c r="S68" s="280" t="str">
        <f>Sheet1!D$37</f>
        <v>N/A</v>
      </c>
      <c r="T68" s="356" t="str">
        <f>Sheet1!D$38</f>
        <v>N/A</v>
      </c>
      <c r="U68" s="364" t="str">
        <f>Sheet1!D$40</f>
        <v>N/A</v>
      </c>
      <c r="V68" s="336" t="str">
        <f>Sheet1!D$41</f>
        <v>N/A</v>
      </c>
      <c r="W68" s="336" t="str">
        <f>Sheet1!D$42</f>
        <v>N/A</v>
      </c>
      <c r="X68" s="404" t="str">
        <f>Sheet1!D$43</f>
        <v>N/A</v>
      </c>
      <c r="Y68" s="364" t="str">
        <f>Sheet1!D$45</f>
        <v>N/A</v>
      </c>
      <c r="Z68" s="280" t="str">
        <f>Sheet1!D$46</f>
        <v>N/A</v>
      </c>
      <c r="AA68" s="280" t="str">
        <f>Sheet1!D$47</f>
        <v>N/A</v>
      </c>
      <c r="AB68" s="356" t="str">
        <f>Sheet1!D$48</f>
        <v>N/A</v>
      </c>
      <c r="AC68" s="385"/>
      <c r="AD68" s="386"/>
      <c r="AE68" s="387"/>
    </row>
    <row r="69" spans="1:35" ht="14.1" hidden="1" customHeight="1" x14ac:dyDescent="0.25">
      <c r="A69" s="321"/>
      <c r="B69" s="322"/>
      <c r="C69" s="322"/>
      <c r="D69" s="406"/>
      <c r="E69" s="365"/>
      <c r="F69" s="377"/>
      <c r="G69" s="377"/>
      <c r="H69" s="365"/>
      <c r="I69" s="366"/>
      <c r="J69" s="366"/>
      <c r="K69" s="366"/>
      <c r="L69" s="366"/>
      <c r="M69" s="357"/>
      <c r="N69" s="365"/>
      <c r="O69" s="366"/>
      <c r="P69" s="357"/>
      <c r="Q69" s="365"/>
      <c r="R69" s="366"/>
      <c r="S69" s="366"/>
      <c r="T69" s="357"/>
      <c r="U69" s="365"/>
      <c r="V69" s="377"/>
      <c r="W69" s="377"/>
      <c r="X69" s="405"/>
      <c r="Y69" s="365"/>
      <c r="Z69" s="366"/>
      <c r="AA69" s="366"/>
      <c r="AB69" s="357"/>
      <c r="AC69" s="388"/>
      <c r="AD69" s="389"/>
      <c r="AE69" s="390"/>
    </row>
    <row r="70" spans="1:35" ht="14.1" hidden="1" customHeight="1" x14ac:dyDescent="0.25">
      <c r="A70" s="371" t="s">
        <v>61</v>
      </c>
      <c r="B70" s="372"/>
      <c r="C70" s="372"/>
      <c r="D70" s="372"/>
      <c r="E70" s="114" t="str">
        <f>IF(E71=3,1.3,IF(E71=2,1.5,IF(E71=1,2,IF(E71=0,2.2,"N/A"))))</f>
        <v>N/A</v>
      </c>
      <c r="F70" s="114" t="str">
        <f>IF(F71=3,1.3,IF(F71=2,1.5,IF(F71=1,2,IF(F71=0,2.2,"N/A"))))</f>
        <v>N/A</v>
      </c>
      <c r="G70" s="114" t="str">
        <f t="shared" ref="G70:AB70" si="1">IF(OR(G71=3,G71=2,G71=1,G71=0),1,"N/A")</f>
        <v>N/A</v>
      </c>
      <c r="H70" s="114" t="str">
        <f t="shared" si="1"/>
        <v>N/A</v>
      </c>
      <c r="I70" s="114" t="str">
        <f t="shared" si="1"/>
        <v>N/A</v>
      </c>
      <c r="J70" s="114" t="str">
        <f t="shared" si="1"/>
        <v>N/A</v>
      </c>
      <c r="K70" s="114" t="str">
        <f>IF(K71=3,1.3,IF(K71=2,1.5,IF(K71=1,2,IF(K71=0,2.2,"N/A"))))</f>
        <v>N/A</v>
      </c>
      <c r="L70" s="114" t="str">
        <f>IF(L71=3,1.3,IF(L71=2,1.5,IF(L71=1,2,IF(L71=0,2.2,"N/A"))))</f>
        <v>N/A</v>
      </c>
      <c r="M70" s="114" t="str">
        <f t="shared" si="1"/>
        <v>N/A</v>
      </c>
      <c r="N70" s="114" t="str">
        <f t="shared" si="1"/>
        <v>N/A</v>
      </c>
      <c r="O70" s="114" t="str">
        <f t="shared" si="1"/>
        <v>N/A</v>
      </c>
      <c r="P70" s="114" t="str">
        <f t="shared" si="1"/>
        <v>N/A</v>
      </c>
      <c r="Q70" s="114" t="str">
        <f t="shared" si="1"/>
        <v>N/A</v>
      </c>
      <c r="R70" s="114" t="str">
        <f>IF(R71=3,1.3,IF(R71=2,1.5,IF(R71=1,2,IF(R71=0,2.2,"N/A"))))</f>
        <v>N/A</v>
      </c>
      <c r="S70" s="114" t="str">
        <f t="shared" si="1"/>
        <v>N/A</v>
      </c>
      <c r="T70" s="114" t="str">
        <f t="shared" si="1"/>
        <v>N/A</v>
      </c>
      <c r="U70" s="114" t="str">
        <f t="shared" si="1"/>
        <v>N/A</v>
      </c>
      <c r="V70" s="114" t="str">
        <f t="shared" si="1"/>
        <v>N/A</v>
      </c>
      <c r="W70" s="114" t="str">
        <f>IF(W71=3,1.3,IF(W71=2,1.5,IF(W71=1,2,IF(W71=0,2.2,"N/A"))))</f>
        <v>N/A</v>
      </c>
      <c r="X70" s="114" t="str">
        <f t="shared" si="1"/>
        <v>N/A</v>
      </c>
      <c r="Y70" s="114" t="str">
        <f>IF(Y71=3,1.3,IF(Y71=2,1.5,IF(Y71=1,2,IF(Y71=0,2.2,"N/A"))))</f>
        <v>N/A</v>
      </c>
      <c r="Z70" s="114" t="str">
        <f t="shared" si="1"/>
        <v>N/A</v>
      </c>
      <c r="AA70" s="114" t="str">
        <f t="shared" si="1"/>
        <v>N/A</v>
      </c>
      <c r="AB70" s="114" t="str">
        <f t="shared" si="1"/>
        <v>N/A</v>
      </c>
      <c r="AC70" s="385" t="str">
        <f>IF(COUNTIF(E71:AB71,"N/A")=24,"N/A",(SUMPRODUCT(E71:AB71,E70:AB70)/SUM(E70:AB70))/3)</f>
        <v>N/A</v>
      </c>
      <c r="AD70" s="386"/>
      <c r="AE70" s="387"/>
    </row>
    <row r="71" spans="1:35" ht="14.1" hidden="1" customHeight="1" x14ac:dyDescent="0.25">
      <c r="A71" s="321" t="str">
        <f>Sheet1!E$19</f>
        <v>two</v>
      </c>
      <c r="B71" s="322"/>
      <c r="C71" s="322"/>
      <c r="D71" s="406"/>
      <c r="E71" s="373" t="str">
        <f>Sheet1!E$20</f>
        <v>N/A</v>
      </c>
      <c r="F71" s="280" t="str">
        <f>Sheet1!E$21</f>
        <v>N/A</v>
      </c>
      <c r="G71" s="375" t="str">
        <f>Sheet1!E$22</f>
        <v>N/A</v>
      </c>
      <c r="H71" s="373" t="str">
        <f>Sheet1!E$24</f>
        <v>N/A</v>
      </c>
      <c r="I71" s="280" t="str">
        <f>Sheet1!E$25</f>
        <v>N/A</v>
      </c>
      <c r="J71" s="280" t="str">
        <f>Sheet1!E$26</f>
        <v>N/A</v>
      </c>
      <c r="K71" s="280" t="str">
        <f>Sheet1!E$27</f>
        <v>N/A</v>
      </c>
      <c r="L71" s="280" t="str">
        <f>Sheet1!E$28</f>
        <v>N/A</v>
      </c>
      <c r="M71" s="356" t="str">
        <f>Sheet1!E$29</f>
        <v>N/A</v>
      </c>
      <c r="N71" s="373" t="str">
        <f>Sheet1!E$31</f>
        <v>N/A</v>
      </c>
      <c r="O71" s="280" t="str">
        <f>Sheet1!E$32</f>
        <v>N/A</v>
      </c>
      <c r="P71" s="356" t="str">
        <f>Sheet1!E$33</f>
        <v>N/A</v>
      </c>
      <c r="Q71" s="373" t="str">
        <f>Sheet1!E$35</f>
        <v>N/A</v>
      </c>
      <c r="R71" s="280" t="str">
        <f>Sheet1!E$36</f>
        <v>N/A</v>
      </c>
      <c r="S71" s="280" t="str">
        <f>Sheet1!E$37</f>
        <v>N/A</v>
      </c>
      <c r="T71" s="356" t="str">
        <f>Sheet1!E$38</f>
        <v>N/A</v>
      </c>
      <c r="U71" s="364" t="str">
        <f>Sheet1!E$40</f>
        <v>N/A</v>
      </c>
      <c r="V71" s="336" t="str">
        <f>Sheet1!E$41</f>
        <v>N/A</v>
      </c>
      <c r="W71" s="336" t="str">
        <f>Sheet1!E$42</f>
        <v>N/A</v>
      </c>
      <c r="X71" s="404" t="str">
        <f>Sheet1!E$43</f>
        <v>N/A</v>
      </c>
      <c r="Y71" s="373" t="str">
        <f>Sheet1!E$45</f>
        <v>N/A</v>
      </c>
      <c r="Z71" s="280" t="str">
        <f>Sheet1!E$46</f>
        <v>N/A</v>
      </c>
      <c r="AA71" s="280" t="str">
        <f>Sheet1!E$47</f>
        <v>N/A</v>
      </c>
      <c r="AB71" s="356" t="str">
        <f>Sheet1!E$48</f>
        <v>N/A</v>
      </c>
      <c r="AC71" s="385"/>
      <c r="AD71" s="386"/>
      <c r="AE71" s="387"/>
    </row>
    <row r="72" spans="1:35" ht="14.1" hidden="1" customHeight="1" x14ac:dyDescent="0.25">
      <c r="A72" s="321"/>
      <c r="B72" s="322"/>
      <c r="C72" s="322"/>
      <c r="D72" s="406"/>
      <c r="E72" s="374"/>
      <c r="F72" s="366"/>
      <c r="G72" s="376"/>
      <c r="H72" s="374"/>
      <c r="I72" s="366"/>
      <c r="J72" s="366"/>
      <c r="K72" s="366"/>
      <c r="L72" s="366"/>
      <c r="M72" s="357"/>
      <c r="N72" s="374"/>
      <c r="O72" s="366"/>
      <c r="P72" s="357"/>
      <c r="Q72" s="374"/>
      <c r="R72" s="366"/>
      <c r="S72" s="366"/>
      <c r="T72" s="357"/>
      <c r="U72" s="365"/>
      <c r="V72" s="377"/>
      <c r="W72" s="377"/>
      <c r="X72" s="405"/>
      <c r="Y72" s="374"/>
      <c r="Z72" s="366"/>
      <c r="AA72" s="366"/>
      <c r="AB72" s="357"/>
      <c r="AC72" s="388"/>
      <c r="AD72" s="389"/>
      <c r="AE72" s="390"/>
    </row>
    <row r="73" spans="1:35" ht="14.1" hidden="1" customHeight="1" x14ac:dyDescent="0.25">
      <c r="A73" s="371" t="s">
        <v>61</v>
      </c>
      <c r="B73" s="372"/>
      <c r="C73" s="372"/>
      <c r="D73" s="372"/>
      <c r="E73" s="114" t="str">
        <f>IF(E74=3,1.3,IF(E74=2,1.5,IF(E74=1,2,IF(E74=0,2.2,"N/A"))))</f>
        <v>N/A</v>
      </c>
      <c r="F73" s="114" t="str">
        <f>IF(F74=3,1.3,IF(F74=2,1.5,IF(F74=1,2,IF(F74=0,2.2,"N/A"))))</f>
        <v>N/A</v>
      </c>
      <c r="G73" s="114" t="str">
        <f t="shared" ref="G73:AB73" si="2">IF(OR(G74=3,G74=2,G74=1,G74=0),1,"N/A")</f>
        <v>N/A</v>
      </c>
      <c r="H73" s="114" t="str">
        <f t="shared" si="2"/>
        <v>N/A</v>
      </c>
      <c r="I73" s="114" t="str">
        <f t="shared" si="2"/>
        <v>N/A</v>
      </c>
      <c r="J73" s="114" t="str">
        <f t="shared" si="2"/>
        <v>N/A</v>
      </c>
      <c r="K73" s="114" t="str">
        <f>IF(K74=3,1.3,IF(K74=2,1.5,IF(K74=1,2,IF(K74=0,2.2,"N/A"))))</f>
        <v>N/A</v>
      </c>
      <c r="L73" s="114" t="str">
        <f>IF(L74=3,1.3,IF(L74=2,1.5,IF(L74=1,2,IF(L74=0,2.2,"N/A"))))</f>
        <v>N/A</v>
      </c>
      <c r="M73" s="114" t="str">
        <f t="shared" si="2"/>
        <v>N/A</v>
      </c>
      <c r="N73" s="114" t="str">
        <f t="shared" si="2"/>
        <v>N/A</v>
      </c>
      <c r="O73" s="114" t="str">
        <f t="shared" si="2"/>
        <v>N/A</v>
      </c>
      <c r="P73" s="114" t="str">
        <f t="shared" si="2"/>
        <v>N/A</v>
      </c>
      <c r="Q73" s="114" t="str">
        <f t="shared" si="2"/>
        <v>N/A</v>
      </c>
      <c r="R73" s="114" t="str">
        <f>IF(R74=3,1.3,IF(R74=2,1.5,IF(R74=1,2,IF(R74=0,2.2,"N/A"))))</f>
        <v>N/A</v>
      </c>
      <c r="S73" s="114" t="str">
        <f t="shared" si="2"/>
        <v>N/A</v>
      </c>
      <c r="T73" s="114" t="str">
        <f t="shared" si="2"/>
        <v>N/A</v>
      </c>
      <c r="U73" s="114" t="str">
        <f t="shared" si="2"/>
        <v>N/A</v>
      </c>
      <c r="V73" s="114" t="str">
        <f t="shared" si="2"/>
        <v>N/A</v>
      </c>
      <c r="W73" s="114" t="str">
        <f>IF(W74=3,1.3,IF(W74=2,1.5,IF(W74=1,2,IF(W74=0,2.2,"N/A"))))</f>
        <v>N/A</v>
      </c>
      <c r="X73" s="114" t="str">
        <f t="shared" si="2"/>
        <v>N/A</v>
      </c>
      <c r="Y73" s="114" t="str">
        <f>IF(Y74=3,1.3,IF(Y74=2,1.5,IF(Y74=1,2,IF(Y74=0,2.2,"N/A"))))</f>
        <v>N/A</v>
      </c>
      <c r="Z73" s="114" t="str">
        <f t="shared" si="2"/>
        <v>N/A</v>
      </c>
      <c r="AA73" s="114" t="str">
        <f t="shared" si="2"/>
        <v>N/A</v>
      </c>
      <c r="AB73" s="114" t="str">
        <f t="shared" si="2"/>
        <v>N/A</v>
      </c>
      <c r="AC73" s="385" t="str">
        <f>IF(COUNTIF(E74:AB74,"N/A")=24,"N/A",(SUMPRODUCT(E74:AB74,E73:AB73)/SUM(E73:AB73))/3)</f>
        <v>N/A</v>
      </c>
      <c r="AD73" s="386"/>
      <c r="AE73" s="387"/>
    </row>
    <row r="74" spans="1:35" ht="14.1" hidden="1" customHeight="1" x14ac:dyDescent="0.25">
      <c r="A74" s="321" t="str">
        <f>Sheet1!F$19</f>
        <v>three</v>
      </c>
      <c r="B74" s="322"/>
      <c r="C74" s="322"/>
      <c r="D74" s="406"/>
      <c r="E74" s="373" t="str">
        <f>Sheet1!F$20</f>
        <v>N/A</v>
      </c>
      <c r="F74" s="280" t="str">
        <f>Sheet1!F$21</f>
        <v>N/A</v>
      </c>
      <c r="G74" s="336" t="str">
        <f>Sheet1!F$22</f>
        <v>N/A</v>
      </c>
      <c r="H74" s="373" t="str">
        <f>Sheet1!F$24</f>
        <v>N/A</v>
      </c>
      <c r="I74" s="280" t="str">
        <f>Sheet1!F$25</f>
        <v>N/A</v>
      </c>
      <c r="J74" s="280" t="str">
        <f>Sheet1!F$26</f>
        <v>N/A</v>
      </c>
      <c r="K74" s="280" t="str">
        <f>Sheet1!F$27</f>
        <v>N/A</v>
      </c>
      <c r="L74" s="280" t="str">
        <f>Sheet1!F$28</f>
        <v>N/A</v>
      </c>
      <c r="M74" s="356" t="str">
        <f>Sheet1!F$29</f>
        <v>N/A</v>
      </c>
      <c r="N74" s="373" t="str">
        <f>Sheet1!F$31</f>
        <v>N/A</v>
      </c>
      <c r="O74" s="280" t="str">
        <f>Sheet1!F$32</f>
        <v>N/A</v>
      </c>
      <c r="P74" s="356" t="str">
        <f>Sheet1!F$33</f>
        <v>N/A</v>
      </c>
      <c r="Q74" s="373" t="str">
        <f>Sheet1!F$35</f>
        <v>N/A</v>
      </c>
      <c r="R74" s="280" t="str">
        <f>Sheet1!F$36</f>
        <v>N/A</v>
      </c>
      <c r="S74" s="280" t="str">
        <f>Sheet1!F$37</f>
        <v>N/A</v>
      </c>
      <c r="T74" s="356" t="str">
        <f>Sheet1!F$38</f>
        <v>N/A</v>
      </c>
      <c r="U74" s="364" t="str">
        <f>Sheet1!F$40</f>
        <v>N/A</v>
      </c>
      <c r="V74" s="336" t="str">
        <f>Sheet1!F$41</f>
        <v>N/A</v>
      </c>
      <c r="W74" s="336" t="str">
        <f>Sheet1!F$42</f>
        <v>N/A</v>
      </c>
      <c r="X74" s="404" t="str">
        <f>Sheet1!F$43</f>
        <v>N/A</v>
      </c>
      <c r="Y74" s="373" t="str">
        <f>Sheet1!F$45</f>
        <v>N/A</v>
      </c>
      <c r="Z74" s="280" t="str">
        <f>Sheet1!F$46</f>
        <v>N/A</v>
      </c>
      <c r="AA74" s="280" t="str">
        <f>Sheet1!F$47</f>
        <v>N/A</v>
      </c>
      <c r="AB74" s="356" t="str">
        <f>Sheet1!F$48</f>
        <v>N/A</v>
      </c>
      <c r="AC74" s="385"/>
      <c r="AD74" s="386"/>
      <c r="AE74" s="387"/>
    </row>
    <row r="75" spans="1:35" ht="14.1" hidden="1" customHeight="1" x14ac:dyDescent="0.25">
      <c r="A75" s="321"/>
      <c r="B75" s="322"/>
      <c r="C75" s="322"/>
      <c r="D75" s="406"/>
      <c r="E75" s="374"/>
      <c r="F75" s="366"/>
      <c r="G75" s="377"/>
      <c r="H75" s="374"/>
      <c r="I75" s="366"/>
      <c r="J75" s="366"/>
      <c r="K75" s="366"/>
      <c r="L75" s="366"/>
      <c r="M75" s="357"/>
      <c r="N75" s="374"/>
      <c r="O75" s="366"/>
      <c r="P75" s="357"/>
      <c r="Q75" s="374"/>
      <c r="R75" s="366"/>
      <c r="S75" s="366"/>
      <c r="T75" s="357"/>
      <c r="U75" s="365"/>
      <c r="V75" s="377"/>
      <c r="W75" s="377"/>
      <c r="X75" s="405"/>
      <c r="Y75" s="374"/>
      <c r="Z75" s="366"/>
      <c r="AA75" s="366"/>
      <c r="AB75" s="357"/>
      <c r="AC75" s="388"/>
      <c r="AD75" s="389"/>
      <c r="AE75" s="390"/>
    </row>
    <row r="76" spans="1:35" ht="14.1" hidden="1" customHeight="1" x14ac:dyDescent="0.25">
      <c r="A76" s="371" t="s">
        <v>61</v>
      </c>
      <c r="B76" s="372"/>
      <c r="C76" s="372"/>
      <c r="D76" s="372"/>
      <c r="E76" s="114" t="str">
        <f>IF(E77=3,1.3,IF(E77=2,1.5,IF(E77=1,2,IF(E77=0,2.2,"N/A"))))</f>
        <v>N/A</v>
      </c>
      <c r="F76" s="114" t="str">
        <f>IF(F77=3,1.3,IF(F77=2,1.5,IF(F77=1,2,IF(F77=0,2.2,"N/A"))))</f>
        <v>N/A</v>
      </c>
      <c r="G76" s="114" t="str">
        <f t="shared" ref="G76:AB76" si="3">IF(OR(G77=3,G77=2,G77=1,G77=0),1,"N/A")</f>
        <v>N/A</v>
      </c>
      <c r="H76" s="114" t="str">
        <f t="shared" si="3"/>
        <v>N/A</v>
      </c>
      <c r="I76" s="114" t="str">
        <f t="shared" si="3"/>
        <v>N/A</v>
      </c>
      <c r="J76" s="114" t="str">
        <f t="shared" si="3"/>
        <v>N/A</v>
      </c>
      <c r="K76" s="114" t="str">
        <f>IF(K77=3,1.3,IF(K77=2,1.5,IF(K77=1,2,IF(K77=0,2.2,"N/A"))))</f>
        <v>N/A</v>
      </c>
      <c r="L76" s="114" t="str">
        <f>IF(L77=3,1.3,IF(L77=2,1.5,IF(L77=1,2,IF(L77=0,2.2,"N/A"))))</f>
        <v>N/A</v>
      </c>
      <c r="M76" s="114" t="str">
        <f t="shared" si="3"/>
        <v>N/A</v>
      </c>
      <c r="N76" s="114" t="str">
        <f t="shared" si="3"/>
        <v>N/A</v>
      </c>
      <c r="O76" s="114" t="str">
        <f t="shared" si="3"/>
        <v>N/A</v>
      </c>
      <c r="P76" s="114" t="str">
        <f t="shared" si="3"/>
        <v>N/A</v>
      </c>
      <c r="Q76" s="114" t="str">
        <f t="shared" si="3"/>
        <v>N/A</v>
      </c>
      <c r="R76" s="114" t="str">
        <f>IF(R77=3,1.3,IF(R77=2,1.5,IF(R77=1,2,IF(R77=0,2.2,"N/A"))))</f>
        <v>N/A</v>
      </c>
      <c r="S76" s="114" t="str">
        <f t="shared" si="3"/>
        <v>N/A</v>
      </c>
      <c r="T76" s="114" t="str">
        <f t="shared" si="3"/>
        <v>N/A</v>
      </c>
      <c r="U76" s="114" t="str">
        <f t="shared" si="3"/>
        <v>N/A</v>
      </c>
      <c r="V76" s="114" t="str">
        <f t="shared" si="3"/>
        <v>N/A</v>
      </c>
      <c r="W76" s="114" t="str">
        <f>IF(W77=3,1.3,IF(W77=2,1.5,IF(W77=1,2,IF(W77=0,2.2,"N/A"))))</f>
        <v>N/A</v>
      </c>
      <c r="X76" s="114" t="str">
        <f t="shared" si="3"/>
        <v>N/A</v>
      </c>
      <c r="Y76" s="114" t="str">
        <f>IF(Y77=3,1.3,IF(Y77=2,1.5,IF(Y77=1,2,IF(Y77=0,2.2,"N/A"))))</f>
        <v>N/A</v>
      </c>
      <c r="Z76" s="114" t="str">
        <f t="shared" si="3"/>
        <v>N/A</v>
      </c>
      <c r="AA76" s="114" t="str">
        <f t="shared" si="3"/>
        <v>N/A</v>
      </c>
      <c r="AB76" s="114" t="str">
        <f t="shared" si="3"/>
        <v>N/A</v>
      </c>
      <c r="AC76" s="385" t="str">
        <f>IF(COUNTIF(E77:AB77,"N/A")=24,"N/A",(SUMPRODUCT(E77:AB77,E76:AB76)/SUM(E76:AB76))/3)</f>
        <v>N/A</v>
      </c>
      <c r="AD76" s="386"/>
      <c r="AE76" s="387"/>
    </row>
    <row r="77" spans="1:35" ht="14.1" hidden="1" customHeight="1" x14ac:dyDescent="0.25">
      <c r="A77" s="321" t="str">
        <f>Sheet1!G$19</f>
        <v>four</v>
      </c>
      <c r="B77" s="322"/>
      <c r="C77" s="322"/>
      <c r="D77" s="406"/>
      <c r="E77" s="373" t="str">
        <f>Sheet1!G$20</f>
        <v>N/A</v>
      </c>
      <c r="F77" s="280" t="str">
        <f>Sheet1!G$21</f>
        <v>N/A</v>
      </c>
      <c r="G77" s="407" t="str">
        <f>Sheet1!G$22</f>
        <v>N/A</v>
      </c>
      <c r="H77" s="373" t="str">
        <f>Sheet1!G$24</f>
        <v>N/A</v>
      </c>
      <c r="I77" s="280" t="str">
        <f>Sheet1!G$25</f>
        <v>N/A</v>
      </c>
      <c r="J77" s="280" t="str">
        <f>Sheet1!G$26</f>
        <v>N/A</v>
      </c>
      <c r="K77" s="280" t="str">
        <f>Sheet1!G$27</f>
        <v>N/A</v>
      </c>
      <c r="L77" s="280" t="str">
        <f>Sheet1!G$28</f>
        <v>N/A</v>
      </c>
      <c r="M77" s="356" t="str">
        <f>Sheet1!G$29</f>
        <v>N/A</v>
      </c>
      <c r="N77" s="373" t="str">
        <f>Sheet1!G$31</f>
        <v>N/A</v>
      </c>
      <c r="O77" s="280" t="str">
        <f>Sheet1!G$32</f>
        <v>N/A</v>
      </c>
      <c r="P77" s="356" t="str">
        <f>Sheet1!G$33</f>
        <v>N/A</v>
      </c>
      <c r="Q77" s="373" t="str">
        <f>Sheet1!G$35</f>
        <v>N/A</v>
      </c>
      <c r="R77" s="280" t="str">
        <f>Sheet1!G$36</f>
        <v>N/A</v>
      </c>
      <c r="S77" s="280" t="str">
        <f>Sheet1!G$37</f>
        <v>N/A</v>
      </c>
      <c r="T77" s="356" t="str">
        <f>Sheet1!G$38</f>
        <v>N/A</v>
      </c>
      <c r="U77" s="364" t="str">
        <f>Sheet1!G$40</f>
        <v>N/A</v>
      </c>
      <c r="V77" s="336" t="str">
        <f>Sheet1!G$41</f>
        <v>N/A</v>
      </c>
      <c r="W77" s="336" t="str">
        <f>Sheet1!G$42</f>
        <v>N/A</v>
      </c>
      <c r="X77" s="404" t="str">
        <f>Sheet1!G$43</f>
        <v>N/A</v>
      </c>
      <c r="Y77" s="373" t="str">
        <f>Sheet1!G$45</f>
        <v>N/A</v>
      </c>
      <c r="Z77" s="280" t="str">
        <f>Sheet1!G$46</f>
        <v>N/A</v>
      </c>
      <c r="AA77" s="280" t="str">
        <f>Sheet1!G$47</f>
        <v>N/A</v>
      </c>
      <c r="AB77" s="356" t="str">
        <f>Sheet1!G$48</f>
        <v>N/A</v>
      </c>
      <c r="AC77" s="385"/>
      <c r="AD77" s="386"/>
      <c r="AE77" s="387"/>
    </row>
    <row r="78" spans="1:35" ht="14.1" hidden="1" customHeight="1" x14ac:dyDescent="0.25">
      <c r="A78" s="321"/>
      <c r="B78" s="322"/>
      <c r="C78" s="322"/>
      <c r="D78" s="406"/>
      <c r="E78" s="374"/>
      <c r="F78" s="366"/>
      <c r="G78" s="408"/>
      <c r="H78" s="374"/>
      <c r="I78" s="366"/>
      <c r="J78" s="366"/>
      <c r="K78" s="366"/>
      <c r="L78" s="366"/>
      <c r="M78" s="357"/>
      <c r="N78" s="374"/>
      <c r="O78" s="366"/>
      <c r="P78" s="357"/>
      <c r="Q78" s="374"/>
      <c r="R78" s="366"/>
      <c r="S78" s="366"/>
      <c r="T78" s="357"/>
      <c r="U78" s="365"/>
      <c r="V78" s="377"/>
      <c r="W78" s="377"/>
      <c r="X78" s="405"/>
      <c r="Y78" s="374"/>
      <c r="Z78" s="366"/>
      <c r="AA78" s="366"/>
      <c r="AB78" s="357"/>
      <c r="AC78" s="388"/>
      <c r="AD78" s="389"/>
      <c r="AE78" s="390"/>
    </row>
    <row r="79" spans="1:35" ht="14.1" hidden="1" customHeight="1" x14ac:dyDescent="0.25">
      <c r="A79" s="371" t="s">
        <v>61</v>
      </c>
      <c r="B79" s="372"/>
      <c r="C79" s="372"/>
      <c r="D79" s="372"/>
      <c r="E79" s="114" t="str">
        <f>IF(E80=3,1.3,IF(E80=2,1.5,IF(E80=1,2,IF(E80=0,2.2,"N/A"))))</f>
        <v>N/A</v>
      </c>
      <c r="F79" s="114" t="str">
        <f>IF(F80=3,1.3,IF(F80=2,1.5,IF(F80=1,2,IF(F80=0,2.2,"N/A"))))</f>
        <v>N/A</v>
      </c>
      <c r="G79" s="114" t="str">
        <f t="shared" ref="G79:AB79" si="4">IF(OR(G80=3,G80=2,G80=1,G80=0),1,"N/A")</f>
        <v>N/A</v>
      </c>
      <c r="H79" s="114" t="str">
        <f t="shared" si="4"/>
        <v>N/A</v>
      </c>
      <c r="I79" s="114" t="str">
        <f t="shared" si="4"/>
        <v>N/A</v>
      </c>
      <c r="J79" s="114" t="str">
        <f t="shared" si="4"/>
        <v>N/A</v>
      </c>
      <c r="K79" s="114" t="str">
        <f>IF(K80=3,1.3,IF(K80=2,1.5,IF(K80=1,2,IF(K80=0,2.2,"N/A"))))</f>
        <v>N/A</v>
      </c>
      <c r="L79" s="114" t="str">
        <f>IF(L80=3,1.3,IF(L80=2,1.5,IF(L80=1,2,IF(L80=0,2.2,"N/A"))))</f>
        <v>N/A</v>
      </c>
      <c r="M79" s="114" t="str">
        <f t="shared" si="4"/>
        <v>N/A</v>
      </c>
      <c r="N79" s="114" t="str">
        <f t="shared" si="4"/>
        <v>N/A</v>
      </c>
      <c r="O79" s="114" t="str">
        <f t="shared" si="4"/>
        <v>N/A</v>
      </c>
      <c r="P79" s="114" t="str">
        <f t="shared" si="4"/>
        <v>N/A</v>
      </c>
      <c r="Q79" s="114" t="str">
        <f t="shared" si="4"/>
        <v>N/A</v>
      </c>
      <c r="R79" s="114" t="str">
        <f>IF(R80=3,1.3,IF(R80=2,1.5,IF(R80=1,2,IF(R80=0,2.2,"N/A"))))</f>
        <v>N/A</v>
      </c>
      <c r="S79" s="114" t="str">
        <f t="shared" si="4"/>
        <v>N/A</v>
      </c>
      <c r="T79" s="114" t="str">
        <f t="shared" si="4"/>
        <v>N/A</v>
      </c>
      <c r="U79" s="114" t="str">
        <f t="shared" si="4"/>
        <v>N/A</v>
      </c>
      <c r="V79" s="114" t="str">
        <f t="shared" si="4"/>
        <v>N/A</v>
      </c>
      <c r="W79" s="114" t="str">
        <f>IF(W80=3,1.3,IF(W80=2,1.5,IF(W80=1,2,IF(W80=0,2.2,"N/A"))))</f>
        <v>N/A</v>
      </c>
      <c r="X79" s="114" t="str">
        <f t="shared" si="4"/>
        <v>N/A</v>
      </c>
      <c r="Y79" s="114" t="str">
        <f>IF(Y80=3,1.3,IF(Y80=2,1.5,IF(Y80=1,2,IF(Y80=0,2.2,"N/A"))))</f>
        <v>N/A</v>
      </c>
      <c r="Z79" s="114" t="str">
        <f t="shared" si="4"/>
        <v>N/A</v>
      </c>
      <c r="AA79" s="114" t="str">
        <f t="shared" si="4"/>
        <v>N/A</v>
      </c>
      <c r="AB79" s="114" t="str">
        <f t="shared" si="4"/>
        <v>N/A</v>
      </c>
      <c r="AC79" s="385" t="str">
        <f>IF(COUNTIF(E80:AB80,"N/A")=24,"N/A",(SUMPRODUCT(E80:AB80,E79:AB79)/SUM(E79:AB79))/3)</f>
        <v>N/A</v>
      </c>
      <c r="AD79" s="386"/>
      <c r="AE79" s="387"/>
    </row>
    <row r="80" spans="1:35" ht="14.1" hidden="1" customHeight="1" x14ac:dyDescent="0.25">
      <c r="A80" s="321" t="str">
        <f>Sheet1!H$19</f>
        <v>five</v>
      </c>
      <c r="B80" s="322"/>
      <c r="C80" s="322"/>
      <c r="D80" s="406"/>
      <c r="E80" s="373" t="str">
        <f>Sheet1!H$20</f>
        <v>N/A</v>
      </c>
      <c r="F80" s="280" t="str">
        <f>Sheet1!H$21</f>
        <v>N/A</v>
      </c>
      <c r="G80" s="407" t="str">
        <f>Sheet1!H$22</f>
        <v>N/A</v>
      </c>
      <c r="H80" s="373" t="str">
        <f>Sheet1!H$24</f>
        <v>N/A</v>
      </c>
      <c r="I80" s="280" t="str">
        <f>Sheet1!H$25</f>
        <v>N/A</v>
      </c>
      <c r="J80" s="280" t="str">
        <f>Sheet1!H$26</f>
        <v>N/A</v>
      </c>
      <c r="K80" s="280" t="str">
        <f>Sheet1!H$27</f>
        <v>N/A</v>
      </c>
      <c r="L80" s="280" t="str">
        <f>Sheet1!H$28</f>
        <v>N/A</v>
      </c>
      <c r="M80" s="356" t="str">
        <f>Sheet1!H$29</f>
        <v>N/A</v>
      </c>
      <c r="N80" s="373" t="str">
        <f>Sheet1!H$31</f>
        <v>N/A</v>
      </c>
      <c r="O80" s="280" t="str">
        <f>Sheet1!H$32</f>
        <v>N/A</v>
      </c>
      <c r="P80" s="356" t="str">
        <f>Sheet1!H$33</f>
        <v>N/A</v>
      </c>
      <c r="Q80" s="373" t="str">
        <f>Sheet1!H$35</f>
        <v>N/A</v>
      </c>
      <c r="R80" s="280" t="str">
        <f>Sheet1!H$36</f>
        <v>N/A</v>
      </c>
      <c r="S80" s="280" t="str">
        <f>Sheet1!H$37</f>
        <v>N/A</v>
      </c>
      <c r="T80" s="356" t="str">
        <f>Sheet1!H$38</f>
        <v>N/A</v>
      </c>
      <c r="U80" s="364" t="str">
        <f>Sheet1!H$40</f>
        <v>N/A</v>
      </c>
      <c r="V80" s="336" t="str">
        <f>Sheet1!H$41</f>
        <v>N/A</v>
      </c>
      <c r="W80" s="336" t="str">
        <f>Sheet1!H$42</f>
        <v>N/A</v>
      </c>
      <c r="X80" s="404" t="str">
        <f>Sheet1!H$43</f>
        <v>N/A</v>
      </c>
      <c r="Y80" s="373" t="str">
        <f>Sheet1!H$45</f>
        <v>N/A</v>
      </c>
      <c r="Z80" s="280" t="str">
        <f>Sheet1!H$46</f>
        <v>N/A</v>
      </c>
      <c r="AA80" s="280" t="str">
        <f>Sheet1!H$47</f>
        <v>N/A</v>
      </c>
      <c r="AB80" s="356" t="str">
        <f>Sheet1!H$48</f>
        <v>N/A</v>
      </c>
      <c r="AC80" s="385"/>
      <c r="AD80" s="386"/>
      <c r="AE80" s="387"/>
    </row>
    <row r="81" spans="1:32" ht="14.1" hidden="1" customHeight="1" x14ac:dyDescent="0.25">
      <c r="A81" s="321"/>
      <c r="B81" s="322"/>
      <c r="C81" s="322"/>
      <c r="D81" s="406"/>
      <c r="E81" s="374"/>
      <c r="F81" s="366"/>
      <c r="G81" s="408"/>
      <c r="H81" s="374"/>
      <c r="I81" s="366"/>
      <c r="J81" s="366"/>
      <c r="K81" s="366"/>
      <c r="L81" s="366"/>
      <c r="M81" s="357"/>
      <c r="N81" s="374"/>
      <c r="O81" s="366"/>
      <c r="P81" s="357"/>
      <c r="Q81" s="374"/>
      <c r="R81" s="366"/>
      <c r="S81" s="366"/>
      <c r="T81" s="357"/>
      <c r="U81" s="365"/>
      <c r="V81" s="377"/>
      <c r="W81" s="377"/>
      <c r="X81" s="405"/>
      <c r="Y81" s="374"/>
      <c r="Z81" s="366"/>
      <c r="AA81" s="366"/>
      <c r="AB81" s="357"/>
      <c r="AC81" s="388"/>
      <c r="AD81" s="389"/>
      <c r="AE81" s="390"/>
    </row>
    <row r="82" spans="1:32" ht="14.1" hidden="1" customHeight="1" x14ac:dyDescent="0.25">
      <c r="A82" s="371" t="s">
        <v>61</v>
      </c>
      <c r="B82" s="372"/>
      <c r="C82" s="372"/>
      <c r="D82" s="372"/>
      <c r="E82" s="114" t="str">
        <f>IF(E83=3,1.3,IF(E83=2,1.5,IF(E83=1,2,IF(E83=0,2.2,"N/A"))))</f>
        <v>N/A</v>
      </c>
      <c r="F82" s="114" t="str">
        <f>IF(F83=3,1.3,IF(F83=2,1.5,IF(F83=1,2,IF(F83=0,2.2,"N/A"))))</f>
        <v>N/A</v>
      </c>
      <c r="G82" s="114" t="str">
        <f t="shared" ref="G82:AB82" si="5">IF(OR(G83=3,G83=2,G83=1,G83=0),1,"N/A")</f>
        <v>N/A</v>
      </c>
      <c r="H82" s="114" t="str">
        <f t="shared" si="5"/>
        <v>N/A</v>
      </c>
      <c r="I82" s="114" t="str">
        <f t="shared" si="5"/>
        <v>N/A</v>
      </c>
      <c r="J82" s="114" t="str">
        <f t="shared" si="5"/>
        <v>N/A</v>
      </c>
      <c r="K82" s="114" t="str">
        <f>IF(K83=3,1.3,IF(K83=2,1.5,IF(K83=1,2,IF(K83=0,2.2,"N/A"))))</f>
        <v>N/A</v>
      </c>
      <c r="L82" s="114" t="str">
        <f>IF(L83=3,1.3,IF(L83=2,1.5,IF(L83=1,2,IF(L83=0,2.2,"N/A"))))</f>
        <v>N/A</v>
      </c>
      <c r="M82" s="114" t="str">
        <f t="shared" si="5"/>
        <v>N/A</v>
      </c>
      <c r="N82" s="114" t="str">
        <f t="shared" si="5"/>
        <v>N/A</v>
      </c>
      <c r="O82" s="114" t="str">
        <f t="shared" si="5"/>
        <v>N/A</v>
      </c>
      <c r="P82" s="114" t="str">
        <f t="shared" si="5"/>
        <v>N/A</v>
      </c>
      <c r="Q82" s="114" t="str">
        <f t="shared" si="5"/>
        <v>N/A</v>
      </c>
      <c r="R82" s="114" t="str">
        <f>IF(R83=3,1.3,IF(R83=2,1.5,IF(R83=1,2,IF(R83=0,2.2,"N/A"))))</f>
        <v>N/A</v>
      </c>
      <c r="S82" s="114" t="str">
        <f t="shared" si="5"/>
        <v>N/A</v>
      </c>
      <c r="T82" s="114" t="str">
        <f t="shared" si="5"/>
        <v>N/A</v>
      </c>
      <c r="U82" s="114" t="str">
        <f t="shared" si="5"/>
        <v>N/A</v>
      </c>
      <c r="V82" s="114" t="str">
        <f t="shared" si="5"/>
        <v>N/A</v>
      </c>
      <c r="W82" s="114" t="str">
        <f>IF(W83=3,1.3,IF(W83=2,1.5,IF(W83=1,2,IF(W83=0,2.2,"N/A"))))</f>
        <v>N/A</v>
      </c>
      <c r="X82" s="114" t="str">
        <f t="shared" si="5"/>
        <v>N/A</v>
      </c>
      <c r="Y82" s="114" t="str">
        <f>IF(Y83=3,1.3,IF(Y83=2,1.5,IF(Y83=1,2,IF(Y83=0,2.2,"N/A"))))</f>
        <v>N/A</v>
      </c>
      <c r="Z82" s="114" t="str">
        <f t="shared" si="5"/>
        <v>N/A</v>
      </c>
      <c r="AA82" s="114" t="str">
        <f t="shared" si="5"/>
        <v>N/A</v>
      </c>
      <c r="AB82" s="114" t="str">
        <f t="shared" si="5"/>
        <v>N/A</v>
      </c>
      <c r="AC82" s="385" t="str">
        <f>IF(COUNTIF(E83:AB83,"N/A")=24,"N/A",(SUMPRODUCT(E83:AB83,E82:AB82)/SUM(E82:AB82))/3)</f>
        <v>N/A</v>
      </c>
      <c r="AD82" s="386"/>
      <c r="AE82" s="387"/>
    </row>
    <row r="83" spans="1:32" ht="14.1" hidden="1" customHeight="1" x14ac:dyDescent="0.25">
      <c r="A83" s="321" t="str">
        <f>Sheet1!I$19</f>
        <v>six</v>
      </c>
      <c r="B83" s="322"/>
      <c r="C83" s="322"/>
      <c r="D83" s="406"/>
      <c r="E83" s="373" t="str">
        <f>Sheet1!I$20</f>
        <v>N/A</v>
      </c>
      <c r="F83" s="280" t="str">
        <f>Sheet1!I$21</f>
        <v>N/A</v>
      </c>
      <c r="G83" s="407" t="str">
        <f>Sheet1!I$22</f>
        <v>N/A</v>
      </c>
      <c r="H83" s="373" t="str">
        <f>Sheet1!I$24</f>
        <v>N/A</v>
      </c>
      <c r="I83" s="280" t="str">
        <f>Sheet1!I$25</f>
        <v>N/A</v>
      </c>
      <c r="J83" s="280" t="str">
        <f>Sheet1!I$26</f>
        <v>N/A</v>
      </c>
      <c r="K83" s="280" t="str">
        <f>Sheet1!I$27</f>
        <v>N/A</v>
      </c>
      <c r="L83" s="280" t="str">
        <f>Sheet1!I$28</f>
        <v>N/A</v>
      </c>
      <c r="M83" s="356" t="str">
        <f>Sheet1!I$29</f>
        <v>N/A</v>
      </c>
      <c r="N83" s="373" t="str">
        <f>Sheet1!I$31</f>
        <v>N/A</v>
      </c>
      <c r="O83" s="280" t="str">
        <f>Sheet1!I$32</f>
        <v>N/A</v>
      </c>
      <c r="P83" s="356" t="str">
        <f>Sheet1!I$33</f>
        <v>N/A</v>
      </c>
      <c r="Q83" s="373" t="str">
        <f>Sheet1!I$35</f>
        <v>N/A</v>
      </c>
      <c r="R83" s="280" t="str">
        <f>Sheet1!I$36</f>
        <v>N/A</v>
      </c>
      <c r="S83" s="280" t="str">
        <f>Sheet1!I$37</f>
        <v>N/A</v>
      </c>
      <c r="T83" s="356" t="str">
        <f>Sheet1!I$38</f>
        <v>N/A</v>
      </c>
      <c r="U83" s="364" t="str">
        <f>Sheet1!I$40</f>
        <v>N/A</v>
      </c>
      <c r="V83" s="336" t="str">
        <f>Sheet1!I$41</f>
        <v>N/A</v>
      </c>
      <c r="W83" s="336" t="str">
        <f>Sheet1!I$42</f>
        <v>N/A</v>
      </c>
      <c r="X83" s="404" t="str">
        <f>Sheet1!I$43</f>
        <v>N/A</v>
      </c>
      <c r="Y83" s="373" t="str">
        <f>Sheet1!I$45</f>
        <v>N/A</v>
      </c>
      <c r="Z83" s="280" t="str">
        <f>Sheet1!I$46</f>
        <v>N/A</v>
      </c>
      <c r="AA83" s="280" t="str">
        <f>Sheet1!I$47</f>
        <v>N/A</v>
      </c>
      <c r="AB83" s="356" t="str">
        <f>Sheet1!I$48</f>
        <v>N/A</v>
      </c>
      <c r="AC83" s="385"/>
      <c r="AD83" s="386"/>
      <c r="AE83" s="387"/>
    </row>
    <row r="84" spans="1:32" ht="14.1" hidden="1" customHeight="1" x14ac:dyDescent="0.25">
      <c r="A84" s="321"/>
      <c r="B84" s="322"/>
      <c r="C84" s="322"/>
      <c r="D84" s="406"/>
      <c r="E84" s="374"/>
      <c r="F84" s="366"/>
      <c r="G84" s="408"/>
      <c r="H84" s="374"/>
      <c r="I84" s="366"/>
      <c r="J84" s="366"/>
      <c r="K84" s="366"/>
      <c r="L84" s="366"/>
      <c r="M84" s="357"/>
      <c r="N84" s="374"/>
      <c r="O84" s="366"/>
      <c r="P84" s="357"/>
      <c r="Q84" s="374"/>
      <c r="R84" s="366"/>
      <c r="S84" s="366"/>
      <c r="T84" s="357"/>
      <c r="U84" s="365"/>
      <c r="V84" s="377"/>
      <c r="W84" s="377"/>
      <c r="X84" s="405"/>
      <c r="Y84" s="374"/>
      <c r="Z84" s="366"/>
      <c r="AA84" s="366"/>
      <c r="AB84" s="357"/>
      <c r="AC84" s="388"/>
      <c r="AD84" s="389"/>
      <c r="AE84" s="390"/>
    </row>
    <row r="85" spans="1:32" ht="14.1" hidden="1" customHeight="1" x14ac:dyDescent="0.25">
      <c r="A85" s="371" t="s">
        <v>61</v>
      </c>
      <c r="B85" s="372"/>
      <c r="C85" s="372"/>
      <c r="D85" s="372"/>
      <c r="E85" s="114" t="str">
        <f>IF(E86=3,1.3,IF(E86=2,1.5,IF(E86=1,2,IF(E86=0,2.2,"N/A"))))</f>
        <v>N/A</v>
      </c>
      <c r="F85" s="114" t="str">
        <f>IF(F86=3,1.3,IF(F86=2,1.5,IF(F86=1,2,IF(F86=0,2.2,"N/A"))))</f>
        <v>N/A</v>
      </c>
      <c r="G85" s="114" t="str">
        <f t="shared" ref="G85:AB85" si="6">IF(OR(G86=3,G86=2,G86=1,G86=0),1,"N/A")</f>
        <v>N/A</v>
      </c>
      <c r="H85" s="114" t="str">
        <f t="shared" si="6"/>
        <v>N/A</v>
      </c>
      <c r="I85" s="114" t="str">
        <f t="shared" si="6"/>
        <v>N/A</v>
      </c>
      <c r="J85" s="114" t="str">
        <f t="shared" si="6"/>
        <v>N/A</v>
      </c>
      <c r="K85" s="114" t="str">
        <f>IF(K86=3,1.3,IF(K86=2,1.5,IF(K86=1,2,IF(K86=0,2.2,"N/A"))))</f>
        <v>N/A</v>
      </c>
      <c r="L85" s="114" t="str">
        <f>IF(L86=3,1.3,IF(L86=2,1.5,IF(L86=1,2,IF(L86=0,2.2,"N/A"))))</f>
        <v>N/A</v>
      </c>
      <c r="M85" s="114" t="str">
        <f t="shared" si="6"/>
        <v>N/A</v>
      </c>
      <c r="N85" s="114" t="str">
        <f t="shared" si="6"/>
        <v>N/A</v>
      </c>
      <c r="O85" s="114" t="str">
        <f t="shared" si="6"/>
        <v>N/A</v>
      </c>
      <c r="P85" s="114" t="str">
        <f t="shared" si="6"/>
        <v>N/A</v>
      </c>
      <c r="Q85" s="114" t="str">
        <f t="shared" si="6"/>
        <v>N/A</v>
      </c>
      <c r="R85" s="114" t="str">
        <f>IF(R86=3,1.3,IF(R86=2,1.5,IF(R86=1,2,IF(R86=0,2.2,"N/A"))))</f>
        <v>N/A</v>
      </c>
      <c r="S85" s="114" t="str">
        <f t="shared" si="6"/>
        <v>N/A</v>
      </c>
      <c r="T85" s="114" t="str">
        <f t="shared" si="6"/>
        <v>N/A</v>
      </c>
      <c r="U85" s="114" t="str">
        <f t="shared" si="6"/>
        <v>N/A</v>
      </c>
      <c r="V85" s="114" t="str">
        <f t="shared" si="6"/>
        <v>N/A</v>
      </c>
      <c r="W85" s="114" t="str">
        <f>IF(W86=3,1.3,IF(W86=2,1.5,IF(W86=1,2,IF(W86=0,2.2,"N/A"))))</f>
        <v>N/A</v>
      </c>
      <c r="X85" s="114" t="str">
        <f t="shared" si="6"/>
        <v>N/A</v>
      </c>
      <c r="Y85" s="114" t="str">
        <f>IF(Y86=3,1.3,IF(Y86=2,1.5,IF(Y86=1,2,IF(Y86=0,2.2,"N/A"))))</f>
        <v>N/A</v>
      </c>
      <c r="Z85" s="114" t="str">
        <f t="shared" si="6"/>
        <v>N/A</v>
      </c>
      <c r="AA85" s="114" t="str">
        <f t="shared" si="6"/>
        <v>N/A</v>
      </c>
      <c r="AB85" s="114" t="str">
        <f t="shared" si="6"/>
        <v>N/A</v>
      </c>
      <c r="AC85" s="385" t="str">
        <f>IF(COUNTIF(E86:AB86,"N/A")=24,"N/A",(SUMPRODUCT(E86:AB86,E85:AB85)/SUM(E85:AB85))/3)</f>
        <v>N/A</v>
      </c>
      <c r="AD85" s="386"/>
      <c r="AE85" s="387"/>
    </row>
    <row r="86" spans="1:32" ht="14.1" hidden="1" customHeight="1" x14ac:dyDescent="0.25">
      <c r="A86" s="321" t="str">
        <f>Sheet1!J$19</f>
        <v>seven</v>
      </c>
      <c r="B86" s="322"/>
      <c r="C86" s="322"/>
      <c r="D86" s="406"/>
      <c r="E86" s="373" t="str">
        <f>Sheet1!J$20</f>
        <v>N/A</v>
      </c>
      <c r="F86" s="280" t="str">
        <f>Sheet1!J$21</f>
        <v>N/A</v>
      </c>
      <c r="G86" s="407" t="str">
        <f>Sheet1!J$22</f>
        <v>N/A</v>
      </c>
      <c r="H86" s="373" t="str">
        <f>Sheet1!J$24</f>
        <v>N/A</v>
      </c>
      <c r="I86" s="280" t="str">
        <f>Sheet1!J$25</f>
        <v>N/A</v>
      </c>
      <c r="J86" s="280" t="str">
        <f>Sheet1!J$26</f>
        <v>N/A</v>
      </c>
      <c r="K86" s="280" t="str">
        <f>Sheet1!J$27</f>
        <v>N/A</v>
      </c>
      <c r="L86" s="280" t="str">
        <f>Sheet1!J$28</f>
        <v>N/A</v>
      </c>
      <c r="M86" s="356" t="str">
        <f>Sheet1!J$29</f>
        <v>N/A</v>
      </c>
      <c r="N86" s="373" t="str">
        <f>Sheet1!J$31</f>
        <v>N/A</v>
      </c>
      <c r="O86" s="280" t="str">
        <f>Sheet1!J$32</f>
        <v>N/A</v>
      </c>
      <c r="P86" s="356" t="str">
        <f>Sheet1!J$33</f>
        <v>N/A</v>
      </c>
      <c r="Q86" s="373" t="str">
        <f>Sheet1!J$35</f>
        <v>N/A</v>
      </c>
      <c r="R86" s="280" t="str">
        <f>Sheet1!J$36</f>
        <v>N/A</v>
      </c>
      <c r="S86" s="280" t="str">
        <f>Sheet1!J$37</f>
        <v>N/A</v>
      </c>
      <c r="T86" s="356" t="str">
        <f>Sheet1!J$38</f>
        <v>N/A</v>
      </c>
      <c r="U86" s="364" t="str">
        <f>Sheet1!J$40</f>
        <v>N/A</v>
      </c>
      <c r="V86" s="336" t="str">
        <f>Sheet1!J$41</f>
        <v>N/A</v>
      </c>
      <c r="W86" s="336" t="str">
        <f>Sheet1!J$42</f>
        <v>N/A</v>
      </c>
      <c r="X86" s="404" t="str">
        <f>Sheet1!J$43</f>
        <v>N/A</v>
      </c>
      <c r="Y86" s="373" t="str">
        <f>Sheet1!J$45</f>
        <v>N/A</v>
      </c>
      <c r="Z86" s="280" t="str">
        <f>Sheet1!J$46</f>
        <v>N/A</v>
      </c>
      <c r="AA86" s="280" t="str">
        <f>Sheet1!J$47</f>
        <v>N/A</v>
      </c>
      <c r="AB86" s="356" t="str">
        <f>Sheet1!J$48</f>
        <v>N/A</v>
      </c>
      <c r="AC86" s="385"/>
      <c r="AD86" s="386"/>
      <c r="AE86" s="387"/>
    </row>
    <row r="87" spans="1:32" ht="14.1" hidden="1" customHeight="1" x14ac:dyDescent="0.25">
      <c r="A87" s="321"/>
      <c r="B87" s="322"/>
      <c r="C87" s="322"/>
      <c r="D87" s="406"/>
      <c r="E87" s="374"/>
      <c r="F87" s="366"/>
      <c r="G87" s="408"/>
      <c r="H87" s="374"/>
      <c r="I87" s="366"/>
      <c r="J87" s="366"/>
      <c r="K87" s="366"/>
      <c r="L87" s="366"/>
      <c r="M87" s="357"/>
      <c r="N87" s="374"/>
      <c r="O87" s="366"/>
      <c r="P87" s="357"/>
      <c r="Q87" s="374"/>
      <c r="R87" s="366"/>
      <c r="S87" s="366"/>
      <c r="T87" s="357"/>
      <c r="U87" s="365"/>
      <c r="V87" s="377"/>
      <c r="W87" s="377"/>
      <c r="X87" s="405"/>
      <c r="Y87" s="374"/>
      <c r="Z87" s="366"/>
      <c r="AA87" s="366"/>
      <c r="AB87" s="357"/>
      <c r="AC87" s="388"/>
      <c r="AD87" s="389"/>
      <c r="AE87" s="390"/>
    </row>
    <row r="88" spans="1:32" ht="14.1" hidden="1" customHeight="1" x14ac:dyDescent="0.25">
      <c r="A88" s="371" t="s">
        <v>61</v>
      </c>
      <c r="B88" s="372"/>
      <c r="C88" s="372"/>
      <c r="D88" s="372"/>
      <c r="E88" s="114" t="str">
        <f>IF(E89=3,1.3,IF(E89=2,1.5,IF(E89=1,2,IF(E89=0,2.2,"N/A"))))</f>
        <v>N/A</v>
      </c>
      <c r="F88" s="114" t="str">
        <f>IF(F89=3,1.3,IF(F89=2,1.5,IF(F89=1,2,IF(F89=0,2.2,"N/A"))))</f>
        <v>N/A</v>
      </c>
      <c r="G88" s="114" t="str">
        <f t="shared" ref="G88:AB88" si="7">IF(OR(G89=3,G89=2,G89=1,G89=0),1,"N/A")</f>
        <v>N/A</v>
      </c>
      <c r="H88" s="114" t="str">
        <f t="shared" si="7"/>
        <v>N/A</v>
      </c>
      <c r="I88" s="114" t="str">
        <f t="shared" si="7"/>
        <v>N/A</v>
      </c>
      <c r="J88" s="114" t="str">
        <f t="shared" si="7"/>
        <v>N/A</v>
      </c>
      <c r="K88" s="114" t="str">
        <f>IF(K89=3,1.3,IF(K89=2,1.5,IF(K89=1,2,IF(K89=0,2.2,"N/A"))))</f>
        <v>N/A</v>
      </c>
      <c r="L88" s="114" t="str">
        <f>IF(L89=3,1.3,IF(L89=2,1.5,IF(L89=1,2,IF(L89=0,2.2,"N/A"))))</f>
        <v>N/A</v>
      </c>
      <c r="M88" s="114" t="str">
        <f t="shared" si="7"/>
        <v>N/A</v>
      </c>
      <c r="N88" s="114" t="str">
        <f t="shared" si="7"/>
        <v>N/A</v>
      </c>
      <c r="O88" s="114" t="str">
        <f t="shared" si="7"/>
        <v>N/A</v>
      </c>
      <c r="P88" s="114" t="str">
        <f t="shared" si="7"/>
        <v>N/A</v>
      </c>
      <c r="Q88" s="114" t="str">
        <f t="shared" si="7"/>
        <v>N/A</v>
      </c>
      <c r="R88" s="114" t="str">
        <f>IF(R89=3,1.3,IF(R89=2,1.5,IF(R89=1,2,IF(R89=0,2.2,"N/A"))))</f>
        <v>N/A</v>
      </c>
      <c r="S88" s="114" t="str">
        <f t="shared" si="7"/>
        <v>N/A</v>
      </c>
      <c r="T88" s="114" t="str">
        <f t="shared" si="7"/>
        <v>N/A</v>
      </c>
      <c r="U88" s="114" t="str">
        <f t="shared" si="7"/>
        <v>N/A</v>
      </c>
      <c r="V88" s="114" t="str">
        <f t="shared" si="7"/>
        <v>N/A</v>
      </c>
      <c r="W88" s="114" t="str">
        <f>IF(W89=3,1.3,IF(W89=2,1.5,IF(W89=1,2,IF(W89=0,2.2,"N/A"))))</f>
        <v>N/A</v>
      </c>
      <c r="X88" s="114" t="str">
        <f t="shared" si="7"/>
        <v>N/A</v>
      </c>
      <c r="Y88" s="114" t="str">
        <f>IF(Y89=3,1.3,IF(Y89=2,1.5,IF(Y89=1,2,IF(Y89=0,2.2,"N/A"))))</f>
        <v>N/A</v>
      </c>
      <c r="Z88" s="114" t="str">
        <f t="shared" si="7"/>
        <v>N/A</v>
      </c>
      <c r="AA88" s="114" t="str">
        <f t="shared" si="7"/>
        <v>N/A</v>
      </c>
      <c r="AB88" s="114" t="str">
        <f t="shared" si="7"/>
        <v>N/A</v>
      </c>
      <c r="AC88" s="385" t="str">
        <f>IF(COUNTIF(E89:AB89,"N/A")=24,"N/A",(SUMPRODUCT(E89:AB89,E88:AB88)/SUM(E88:AB88))/3)</f>
        <v>N/A</v>
      </c>
      <c r="AD88" s="386"/>
      <c r="AE88" s="387"/>
    </row>
    <row r="89" spans="1:32" ht="14.1" hidden="1" customHeight="1" x14ac:dyDescent="0.25">
      <c r="A89" s="321" t="str">
        <f>Sheet1!K$19</f>
        <v>eight</v>
      </c>
      <c r="B89" s="322"/>
      <c r="C89" s="322"/>
      <c r="D89" s="406"/>
      <c r="E89" s="373" t="str">
        <f>Sheet1!K$20</f>
        <v>N/A</v>
      </c>
      <c r="F89" s="280" t="str">
        <f>Sheet1!K$21</f>
        <v>N/A</v>
      </c>
      <c r="G89" s="407" t="str">
        <f>Sheet1!K$22</f>
        <v>N/A</v>
      </c>
      <c r="H89" s="373" t="str">
        <f>Sheet1!K$24</f>
        <v>N/A</v>
      </c>
      <c r="I89" s="280" t="str">
        <f>Sheet1!K$25</f>
        <v>N/A</v>
      </c>
      <c r="J89" s="280" t="str">
        <f>Sheet1!K$26</f>
        <v>N/A</v>
      </c>
      <c r="K89" s="280" t="str">
        <f>Sheet1!K$27</f>
        <v>N/A</v>
      </c>
      <c r="L89" s="280" t="str">
        <f>Sheet1!K$28</f>
        <v>N/A</v>
      </c>
      <c r="M89" s="356" t="str">
        <f>Sheet1!K$29</f>
        <v>N/A</v>
      </c>
      <c r="N89" s="373" t="str">
        <f>Sheet1!K$31</f>
        <v>N/A</v>
      </c>
      <c r="O89" s="280" t="str">
        <f>Sheet1!K$32</f>
        <v>N/A</v>
      </c>
      <c r="P89" s="356" t="str">
        <f>Sheet1!K$33</f>
        <v>N/A</v>
      </c>
      <c r="Q89" s="373" t="str">
        <f>Sheet1!K$35</f>
        <v>N/A</v>
      </c>
      <c r="R89" s="280" t="str">
        <f>Sheet1!K$36</f>
        <v>N/A</v>
      </c>
      <c r="S89" s="280" t="str">
        <f>Sheet1!K$37</f>
        <v>N/A</v>
      </c>
      <c r="T89" s="356" t="str">
        <f>Sheet1!K$38</f>
        <v>N/A</v>
      </c>
      <c r="U89" s="364" t="str">
        <f>Sheet1!K$40</f>
        <v>N/A</v>
      </c>
      <c r="V89" s="336" t="str">
        <f>Sheet1!K$41</f>
        <v>N/A</v>
      </c>
      <c r="W89" s="336" t="str">
        <f>Sheet1!K$42</f>
        <v>N/A</v>
      </c>
      <c r="X89" s="404" t="str">
        <f>Sheet1!K$43</f>
        <v>N/A</v>
      </c>
      <c r="Y89" s="373" t="str">
        <f>Sheet1!K$45</f>
        <v>N/A</v>
      </c>
      <c r="Z89" s="280" t="str">
        <f>Sheet1!K$46</f>
        <v>N/A</v>
      </c>
      <c r="AA89" s="280" t="str">
        <f>Sheet1!K$47</f>
        <v>N/A</v>
      </c>
      <c r="AB89" s="356" t="str">
        <f>Sheet1!K$48</f>
        <v>N/A</v>
      </c>
      <c r="AC89" s="385"/>
      <c r="AD89" s="386"/>
      <c r="AE89" s="387"/>
    </row>
    <row r="90" spans="1:32" ht="14.1" hidden="1" customHeight="1" x14ac:dyDescent="0.25">
      <c r="A90" s="321"/>
      <c r="B90" s="322"/>
      <c r="C90" s="322"/>
      <c r="D90" s="406"/>
      <c r="E90" s="374"/>
      <c r="F90" s="366"/>
      <c r="G90" s="408"/>
      <c r="H90" s="374"/>
      <c r="I90" s="366"/>
      <c r="J90" s="366"/>
      <c r="K90" s="366"/>
      <c r="L90" s="366"/>
      <c r="M90" s="357"/>
      <c r="N90" s="374"/>
      <c r="O90" s="366"/>
      <c r="P90" s="357"/>
      <c r="Q90" s="374"/>
      <c r="R90" s="366"/>
      <c r="S90" s="366"/>
      <c r="T90" s="357"/>
      <c r="U90" s="365"/>
      <c r="V90" s="377"/>
      <c r="W90" s="377"/>
      <c r="X90" s="405"/>
      <c r="Y90" s="374"/>
      <c r="Z90" s="366"/>
      <c r="AA90" s="366"/>
      <c r="AB90" s="357"/>
      <c r="AC90" s="388"/>
      <c r="AD90" s="389"/>
      <c r="AE90" s="390"/>
    </row>
    <row r="91" spans="1:32" ht="14.1" hidden="1" customHeight="1" x14ac:dyDescent="0.25">
      <c r="A91" s="371" t="s">
        <v>61</v>
      </c>
      <c r="B91" s="372"/>
      <c r="C91" s="372"/>
      <c r="D91" s="372"/>
      <c r="E91" s="114" t="str">
        <f>IF(E92=3,1.3,IF(E92=2,1.5,IF(E92=1,2,IF(E92=0,2.2,"N/A"))))</f>
        <v>N/A</v>
      </c>
      <c r="F91" s="114" t="str">
        <f>IF(F92=3,1.3,IF(F92=2,1.5,IF(F92=1,2,IF(F92=0,2.2,"N/A"))))</f>
        <v>N/A</v>
      </c>
      <c r="G91" s="114" t="str">
        <f t="shared" ref="G91:AB91" si="8">IF(OR(G92=3,G92=2,G92=1,G92=0),1,"N/A")</f>
        <v>N/A</v>
      </c>
      <c r="H91" s="114" t="str">
        <f t="shared" si="8"/>
        <v>N/A</v>
      </c>
      <c r="I91" s="114" t="str">
        <f t="shared" si="8"/>
        <v>N/A</v>
      </c>
      <c r="J91" s="114" t="str">
        <f t="shared" si="8"/>
        <v>N/A</v>
      </c>
      <c r="K91" s="114" t="str">
        <f>IF(K92=3,1.3,IF(K92=2,1.5,IF(K92=1,2,IF(K92=0,2.2,"N/A"))))</f>
        <v>N/A</v>
      </c>
      <c r="L91" s="114" t="str">
        <f>IF(L92=3,1.3,IF(L92=2,1.5,IF(L92=1,2,IF(L92=0,2.2,"N/A"))))</f>
        <v>N/A</v>
      </c>
      <c r="M91" s="114" t="str">
        <f t="shared" si="8"/>
        <v>N/A</v>
      </c>
      <c r="N91" s="114" t="str">
        <f t="shared" si="8"/>
        <v>N/A</v>
      </c>
      <c r="O91" s="114" t="str">
        <f t="shared" si="8"/>
        <v>N/A</v>
      </c>
      <c r="P91" s="114" t="str">
        <f t="shared" si="8"/>
        <v>N/A</v>
      </c>
      <c r="Q91" s="114" t="str">
        <f t="shared" si="8"/>
        <v>N/A</v>
      </c>
      <c r="R91" s="114" t="str">
        <f>IF(R92=3,1.3,IF(R92=2,1.5,IF(R92=1,2,IF(R92=0,2.2,"N/A"))))</f>
        <v>N/A</v>
      </c>
      <c r="S91" s="114" t="str">
        <f t="shared" si="8"/>
        <v>N/A</v>
      </c>
      <c r="T91" s="114" t="str">
        <f t="shared" si="8"/>
        <v>N/A</v>
      </c>
      <c r="U91" s="114" t="str">
        <f t="shared" si="8"/>
        <v>N/A</v>
      </c>
      <c r="V91" s="114" t="str">
        <f t="shared" si="8"/>
        <v>N/A</v>
      </c>
      <c r="W91" s="114" t="str">
        <f>IF(W92=3,1.3,IF(W92=2,1.5,IF(W92=1,2,IF(W92=0,2.2,"N/A"))))</f>
        <v>N/A</v>
      </c>
      <c r="X91" s="114" t="str">
        <f t="shared" si="8"/>
        <v>N/A</v>
      </c>
      <c r="Y91" s="114" t="str">
        <f>IF(Y92=3,1.3,IF(Y92=2,1.5,IF(Y92=1,2,IF(Y92=0,2.2,"N/A"))))</f>
        <v>N/A</v>
      </c>
      <c r="Z91" s="114" t="str">
        <f t="shared" si="8"/>
        <v>N/A</v>
      </c>
      <c r="AA91" s="114" t="str">
        <f t="shared" si="8"/>
        <v>N/A</v>
      </c>
      <c r="AB91" s="114" t="str">
        <f t="shared" si="8"/>
        <v>N/A</v>
      </c>
      <c r="AC91" s="385" t="str">
        <f>IF(COUNTIF(E92:AB92,"N/A")=24,"N/A",(SUMPRODUCT(E92:AB92,E91:AB91)/SUM(E91:AB91))/3)</f>
        <v>N/A</v>
      </c>
      <c r="AD91" s="386"/>
      <c r="AE91" s="387"/>
    </row>
    <row r="92" spans="1:32" ht="14.1" hidden="1" customHeight="1" x14ac:dyDescent="0.25">
      <c r="A92" s="321" t="str">
        <f>Sheet1!L$19</f>
        <v>nine</v>
      </c>
      <c r="B92" s="322"/>
      <c r="C92" s="322"/>
      <c r="D92" s="406"/>
      <c r="E92" s="373" t="str">
        <f>Sheet1!L$20</f>
        <v>N/A</v>
      </c>
      <c r="F92" s="280" t="str">
        <f>Sheet1!L$21</f>
        <v>N/A</v>
      </c>
      <c r="G92" s="407" t="str">
        <f>Sheet1!L$22</f>
        <v>N/A</v>
      </c>
      <c r="H92" s="373" t="str">
        <f>Sheet1!L$24</f>
        <v>N/A</v>
      </c>
      <c r="I92" s="280" t="str">
        <f>Sheet1!L$25</f>
        <v>N/A</v>
      </c>
      <c r="J92" s="280" t="str">
        <f>Sheet1!L$26</f>
        <v>N/A</v>
      </c>
      <c r="K92" s="280" t="str">
        <f>Sheet1!L$27</f>
        <v>N/A</v>
      </c>
      <c r="L92" s="280" t="str">
        <f>Sheet1!L$28</f>
        <v>N/A</v>
      </c>
      <c r="M92" s="356" t="str">
        <f>Sheet1!L$29</f>
        <v>N/A</v>
      </c>
      <c r="N92" s="373" t="str">
        <f>Sheet1!L$31</f>
        <v>N/A</v>
      </c>
      <c r="O92" s="280" t="str">
        <f>Sheet1!L$32</f>
        <v>N/A</v>
      </c>
      <c r="P92" s="356" t="str">
        <f>Sheet1!L$33</f>
        <v>N/A</v>
      </c>
      <c r="Q92" s="373" t="str">
        <f>Sheet1!L$35</f>
        <v>N/A</v>
      </c>
      <c r="R92" s="280" t="str">
        <f>Sheet1!L$36</f>
        <v>N/A</v>
      </c>
      <c r="S92" s="280" t="str">
        <f>Sheet1!L$37</f>
        <v>N/A</v>
      </c>
      <c r="T92" s="356" t="str">
        <f>Sheet1!L$38</f>
        <v>N/A</v>
      </c>
      <c r="U92" s="364" t="str">
        <f>Sheet1!L$40</f>
        <v>N/A</v>
      </c>
      <c r="V92" s="336" t="str">
        <f>Sheet1!L$41</f>
        <v>N/A</v>
      </c>
      <c r="W92" s="336" t="str">
        <f>Sheet1!L$42</f>
        <v>N/A</v>
      </c>
      <c r="X92" s="404" t="str">
        <f>Sheet1!L$43</f>
        <v>N/A</v>
      </c>
      <c r="Y92" s="373" t="str">
        <f>Sheet1!L$45</f>
        <v>N/A</v>
      </c>
      <c r="Z92" s="280" t="str">
        <f>Sheet1!L$46</f>
        <v>N/A</v>
      </c>
      <c r="AA92" s="280" t="str">
        <f>Sheet1!L$47</f>
        <v>N/A</v>
      </c>
      <c r="AB92" s="356" t="str">
        <f>Sheet1!L$48</f>
        <v>N/A</v>
      </c>
      <c r="AC92" s="385"/>
      <c r="AD92" s="386"/>
      <c r="AE92" s="387"/>
    </row>
    <row r="93" spans="1:32" ht="14.1" hidden="1" customHeight="1" x14ac:dyDescent="0.25">
      <c r="A93" s="321"/>
      <c r="B93" s="322"/>
      <c r="C93" s="322"/>
      <c r="D93" s="406"/>
      <c r="E93" s="374"/>
      <c r="F93" s="366"/>
      <c r="G93" s="408"/>
      <c r="H93" s="374"/>
      <c r="I93" s="366"/>
      <c r="J93" s="366"/>
      <c r="K93" s="366"/>
      <c r="L93" s="366"/>
      <c r="M93" s="357"/>
      <c r="N93" s="374"/>
      <c r="O93" s="366"/>
      <c r="P93" s="357"/>
      <c r="Q93" s="374"/>
      <c r="R93" s="366"/>
      <c r="S93" s="366"/>
      <c r="T93" s="357"/>
      <c r="U93" s="365"/>
      <c r="V93" s="377"/>
      <c r="W93" s="377"/>
      <c r="X93" s="405"/>
      <c r="Y93" s="374"/>
      <c r="Z93" s="366"/>
      <c r="AA93" s="366"/>
      <c r="AB93" s="357"/>
      <c r="AC93" s="388"/>
      <c r="AD93" s="389"/>
      <c r="AE93" s="390"/>
    </row>
    <row r="94" spans="1:32" ht="14.1" hidden="1" customHeight="1" x14ac:dyDescent="0.25">
      <c r="A94" s="371" t="s">
        <v>61</v>
      </c>
      <c r="B94" s="372"/>
      <c r="C94" s="372"/>
      <c r="D94" s="372"/>
      <c r="E94" s="114" t="str">
        <f>IF(E95=3,1.3,IF(E95=2,1.5,IF(E95=1,2,IF(E95=0,2.2,"N/A"))))</f>
        <v>N/A</v>
      </c>
      <c r="F94" s="114" t="str">
        <f>IF(F95=3,1.3,IF(F95=2,1.5,IF(F95=1,2,IF(F95=0,2.2,"N/A"))))</f>
        <v>N/A</v>
      </c>
      <c r="G94" s="114" t="str">
        <f t="shared" ref="G94:AB94" si="9">IF(OR(G95=3,G95=2,G95=1,G95=0),1,"N/A")</f>
        <v>N/A</v>
      </c>
      <c r="H94" s="114" t="str">
        <f t="shared" si="9"/>
        <v>N/A</v>
      </c>
      <c r="I94" s="114" t="str">
        <f t="shared" si="9"/>
        <v>N/A</v>
      </c>
      <c r="J94" s="114" t="str">
        <f t="shared" si="9"/>
        <v>N/A</v>
      </c>
      <c r="K94" s="114" t="str">
        <f>IF(K95=3,1.3,IF(K95=2,1.5,IF(K95=1,2,IF(K95=0,2.2,"N/A"))))</f>
        <v>N/A</v>
      </c>
      <c r="L94" s="114" t="str">
        <f>IF(L95=3,1.3,IF(L95=2,1.5,IF(L95=1,2,IF(L95=0,2.2,"N/A"))))</f>
        <v>N/A</v>
      </c>
      <c r="M94" s="114" t="str">
        <f t="shared" si="9"/>
        <v>N/A</v>
      </c>
      <c r="N94" s="114" t="str">
        <f t="shared" si="9"/>
        <v>N/A</v>
      </c>
      <c r="O94" s="114" t="str">
        <f t="shared" si="9"/>
        <v>N/A</v>
      </c>
      <c r="P94" s="114" t="str">
        <f t="shared" si="9"/>
        <v>N/A</v>
      </c>
      <c r="Q94" s="114" t="str">
        <f t="shared" si="9"/>
        <v>N/A</v>
      </c>
      <c r="R94" s="114" t="str">
        <f>IF(R95=3,1.3,IF(R95=2,1.5,IF(R95=1,2,IF(R95=0,2.2,"N/A"))))</f>
        <v>N/A</v>
      </c>
      <c r="S94" s="114" t="str">
        <f t="shared" si="9"/>
        <v>N/A</v>
      </c>
      <c r="T94" s="114" t="str">
        <f t="shared" si="9"/>
        <v>N/A</v>
      </c>
      <c r="U94" s="114" t="str">
        <f t="shared" si="9"/>
        <v>N/A</v>
      </c>
      <c r="V94" s="114" t="str">
        <f t="shared" si="9"/>
        <v>N/A</v>
      </c>
      <c r="W94" s="114" t="str">
        <f>IF(W95=3,1.3,IF(W95=2,1.5,IF(W95=1,2,IF(W95=0,2.2,"N/A"))))</f>
        <v>N/A</v>
      </c>
      <c r="X94" s="114" t="str">
        <f t="shared" si="9"/>
        <v>N/A</v>
      </c>
      <c r="Y94" s="114" t="str">
        <f>IF(Y95=3,1.3,IF(Y95=2,1.5,IF(Y95=1,2,IF(Y95=0,2.2,"N/A"))))</f>
        <v>N/A</v>
      </c>
      <c r="Z94" s="114" t="str">
        <f t="shared" si="9"/>
        <v>N/A</v>
      </c>
      <c r="AA94" s="114" t="str">
        <f t="shared" si="9"/>
        <v>N/A</v>
      </c>
      <c r="AB94" s="114" t="str">
        <f t="shared" si="9"/>
        <v>N/A</v>
      </c>
      <c r="AC94" s="385" t="str">
        <f>IF(COUNTIF(E95:AB95,"N/A")=24,"N/A",(SUMPRODUCT(E95:AB95,E94:AB94)/SUM(E94:AB94))/3)</f>
        <v>N/A</v>
      </c>
      <c r="AD94" s="386"/>
      <c r="AE94" s="387"/>
    </row>
    <row r="95" spans="1:32" ht="14.1" hidden="1" customHeight="1" x14ac:dyDescent="0.25">
      <c r="A95" s="321" t="str">
        <f>Sheet1!M$19</f>
        <v>ten</v>
      </c>
      <c r="B95" s="322"/>
      <c r="C95" s="322"/>
      <c r="D95" s="406"/>
      <c r="E95" s="373" t="str">
        <f>Sheet1!M$20</f>
        <v>N/A</v>
      </c>
      <c r="F95" s="280" t="str">
        <f>Sheet1!M$21</f>
        <v>N/A</v>
      </c>
      <c r="G95" s="407" t="str">
        <f>Sheet1!M$22</f>
        <v>N/A</v>
      </c>
      <c r="H95" s="373" t="str">
        <f>Sheet1!M$24</f>
        <v>N/A</v>
      </c>
      <c r="I95" s="280" t="str">
        <f>Sheet1!M$25</f>
        <v>N/A</v>
      </c>
      <c r="J95" s="280" t="str">
        <f>Sheet1!M$26</f>
        <v>N/A</v>
      </c>
      <c r="K95" s="280" t="str">
        <f>Sheet1!M$27</f>
        <v>N/A</v>
      </c>
      <c r="L95" s="280" t="str">
        <f>Sheet1!M$28</f>
        <v>N/A</v>
      </c>
      <c r="M95" s="356" t="str">
        <f>Sheet1!M$29</f>
        <v>N/A</v>
      </c>
      <c r="N95" s="373" t="str">
        <f>Sheet1!M$31</f>
        <v>N/A</v>
      </c>
      <c r="O95" s="280" t="str">
        <f>Sheet1!M$32</f>
        <v>N/A</v>
      </c>
      <c r="P95" s="356" t="str">
        <f>Sheet1!M$33</f>
        <v>N/A</v>
      </c>
      <c r="Q95" s="373" t="str">
        <f>Sheet1!M$35</f>
        <v>N/A</v>
      </c>
      <c r="R95" s="280" t="str">
        <f>Sheet1!M$36</f>
        <v>N/A</v>
      </c>
      <c r="S95" s="280" t="str">
        <f>Sheet1!M$37</f>
        <v>N/A</v>
      </c>
      <c r="T95" s="356" t="str">
        <f>Sheet1!M$38</f>
        <v>N/A</v>
      </c>
      <c r="U95" s="364" t="str">
        <f>Sheet1!M$40</f>
        <v>N/A</v>
      </c>
      <c r="V95" s="336" t="str">
        <f>Sheet1!M$41</f>
        <v>N/A</v>
      </c>
      <c r="W95" s="336" t="str">
        <f>Sheet1!M$42</f>
        <v>N/A</v>
      </c>
      <c r="X95" s="404" t="str">
        <f>Sheet1!M$43</f>
        <v>N/A</v>
      </c>
      <c r="Y95" s="373" t="str">
        <f>Sheet1!M$45</f>
        <v>N/A</v>
      </c>
      <c r="Z95" s="280" t="str">
        <f>Sheet1!M$46</f>
        <v>N/A</v>
      </c>
      <c r="AA95" s="280" t="str">
        <f>Sheet1!M$47</f>
        <v>N/A</v>
      </c>
      <c r="AB95" s="356" t="str">
        <f>Sheet1!M$48</f>
        <v>N/A</v>
      </c>
      <c r="AC95" s="385"/>
      <c r="AD95" s="386"/>
      <c r="AE95" s="387"/>
    </row>
    <row r="96" spans="1:32" ht="14.1" hidden="1" customHeight="1" thickBot="1" x14ac:dyDescent="0.3">
      <c r="A96" s="324"/>
      <c r="B96" s="325"/>
      <c r="C96" s="325"/>
      <c r="D96" s="409"/>
      <c r="E96" s="410"/>
      <c r="F96" s="412"/>
      <c r="G96" s="411"/>
      <c r="H96" s="410"/>
      <c r="I96" s="412"/>
      <c r="J96" s="412"/>
      <c r="K96" s="412"/>
      <c r="L96" s="412"/>
      <c r="M96" s="447"/>
      <c r="N96" s="410"/>
      <c r="O96" s="412"/>
      <c r="P96" s="447"/>
      <c r="Q96" s="410"/>
      <c r="R96" s="412"/>
      <c r="S96" s="412"/>
      <c r="T96" s="447"/>
      <c r="U96" s="451"/>
      <c r="V96" s="450"/>
      <c r="W96" s="450"/>
      <c r="X96" s="452"/>
      <c r="Y96" s="410"/>
      <c r="Z96" s="412"/>
      <c r="AA96" s="412"/>
      <c r="AB96" s="447"/>
      <c r="AC96" s="434"/>
      <c r="AD96" s="435"/>
      <c r="AE96" s="436"/>
      <c r="AF96" s="119"/>
    </row>
    <row r="97" spans="1:32" ht="14.1" customHeight="1" x14ac:dyDescent="0.25">
      <c r="A97" s="391" t="s">
        <v>82</v>
      </c>
      <c r="B97" s="287"/>
      <c r="C97" s="287"/>
      <c r="D97" s="288"/>
      <c r="E97" s="437" t="str">
        <f>IF(COUNTIF($E$67:$AB$96,"N/A")=480,"N/A",SUM(SUMPRODUCT(E68:G68,E67:G67),SUMPRODUCT(E71:G71,E70:G70),SUMPRODUCT(E74:G74,E73:G73),SUMPRODUCT(E77:G77,E76:G76),SUMPRODUCT(E80:G80,E79:G79),SUMPRODUCT(E83:G83,E82:G82),SUMPRODUCT(E86:G86,E85:G85),SUMPRODUCT(E89:G89,E88:G88),SUMPRODUCT(E92:G92,E91:G91),SUMPRODUCT(E95:G95,E94:G94))/SUM(E67:G67,E70:G70,E73:G73,E76:G76,E79:G79,E82:G82,E85:G85,E88:G88,E91:G91,E94:G94,)/3)</f>
        <v>N/A</v>
      </c>
      <c r="F97" s="438"/>
      <c r="G97" s="439"/>
      <c r="H97" s="437" t="str">
        <f>IF(COUNTIF($E$67:$AB$96,"N/A")=480,"N/A",SUM(SUMPRODUCT(H68:M68,H67:M67),SUMPRODUCT(H71:M71,H70:M70),SUMPRODUCT(H74:M74,H73:M73),SUMPRODUCT(H77:M77,H76:M76),SUMPRODUCT(H80:M80,H79:M79),SUMPRODUCT(H83:M83,H82:M82),SUMPRODUCT(H86:M86,H85:M85),SUMPRODUCT(H89:M89,H88:M88),SUMPRODUCT(H92:M92,H91:M91),SUMPRODUCT(H95:M95,H94:M94))/SUM(H67:M67,H70:M70,H73:M73,H76:M76,H79:M79,H82:M82,H85:M85,H88:M88,H91:M91,H94:M94,)/3)</f>
        <v>N/A</v>
      </c>
      <c r="I97" s="438"/>
      <c r="J97" s="438"/>
      <c r="K97" s="438"/>
      <c r="L97" s="438"/>
      <c r="M97" s="439"/>
      <c r="N97" s="437" t="str">
        <f>IF(COUNTIF($E$67:$AB$96,"N/A")=480,"N/A",SUM(SUMPRODUCT(N68:P68,N67:P67),SUMPRODUCT(N71:P71,N70:P70),SUMPRODUCT(N74:P74,N73:P73),SUMPRODUCT(N77:P77,N76:P76),SUMPRODUCT(N80:P80,N79:P79),SUMPRODUCT(N83:P83,N82:P82),SUMPRODUCT(N86:P86,N85:P85),SUMPRODUCT(N89:P89,N88:P88),SUMPRODUCT(N92:P92,N91:P91),SUMPRODUCT(N95:P95,N94:P94))/SUM(N67:P67,N70:P70,N73:P73,N76:P76,N79:P79,N82:P82,N85:P85,N88:P88,N91:P91,N94:P94,)/3)</f>
        <v>N/A</v>
      </c>
      <c r="O97" s="438"/>
      <c r="P97" s="439"/>
      <c r="Q97" s="437" t="str">
        <f>IF(COUNTIF($E$67:$AB$96,"N/A")=480,"N/A",SUM(SUMPRODUCT(Q68:T68,Q67:T67),SUMPRODUCT(Q71:T71,Q70:T70),SUMPRODUCT(Q74:T74,Q73:T73),SUMPRODUCT(Q77:T77,Q76:T76),SUMPRODUCT(Q80:T80,Q79:T79),SUMPRODUCT(Q83:T83,Q82:T82),SUMPRODUCT(Q86:T86,Q85:T85),SUMPRODUCT(Q89:T89,Q88:T88),SUMPRODUCT(Q92:T92,Q91:T91),SUMPRODUCT(Q95:T95,Q94:T94))/SUM(Q67:T67,Q70:T70,Q73:T73,Q76:T76,Q79:T79,Q82:T82,Q85:T85,Q88:T88,Q91:T91,Q94:T94,)/3)</f>
        <v>N/A</v>
      </c>
      <c r="R97" s="438"/>
      <c r="S97" s="438"/>
      <c r="T97" s="439"/>
      <c r="U97" s="437" t="str">
        <f>IF(COUNTIF($E$67:$AB$96,"N/A")=480,"N/A",SUM(SUMPRODUCT(U68:X68,U67:X67),SUMPRODUCT(U71:X71,U70:X70),SUMPRODUCT(U74:X74,U73:X73),SUMPRODUCT(U77:X77,U76:X76),SUMPRODUCT(U80:X80,U79:X79),SUMPRODUCT(U83:X83,U82:X82),SUMPRODUCT(U86:X86,U85:X85),SUMPRODUCT(U89:X89,U88:X88),SUMPRODUCT(U92:X92,U91:X91),SUMPRODUCT(U95:X95,U94:X94))/SUM(U67:X67,U70:X70,U73:X73,U76:X76,U79:X79,U82:X82,U85:X85,U88:X88,U91:X91,U94:X94,)/3)</f>
        <v>N/A</v>
      </c>
      <c r="V97" s="438"/>
      <c r="W97" s="438"/>
      <c r="X97" s="439"/>
      <c r="Y97" s="437" t="str">
        <f>IF(COUNTIF($E$67:$AB$96,"N/A")=480,"N/A",SUM(SUMPRODUCT(Y68:AB68,Y67:AB67),SUMPRODUCT(Y71:AB71,Y70:AB70),SUMPRODUCT(Y74:AB74,Y73:AB73),SUMPRODUCT(Y77:AB77,Y76:AB76),SUMPRODUCT(Y80:AB80,Y79:AB79),SUMPRODUCT(Y83:AB83,Y82:AB82),SUMPRODUCT(Y86:AB86,Y85:AB85),SUMPRODUCT(Y89:AB89,Y88:AB88),SUMPRODUCT(Y92:AB92,Y91:AB91),SUMPRODUCT(Y95:AB95,Y94:AB94))/SUM(Y67:AB67,Y70:AB70,Y73:AB73,Y76:AB76,Y79:AB79,Y82:AB82,Y85:AB85,Y88:AB88,Y91:AB91,Y94:AB94,)/3)</f>
        <v>N/A</v>
      </c>
      <c r="Z97" s="438"/>
      <c r="AA97" s="438"/>
      <c r="AB97" s="439"/>
      <c r="AC97" s="120"/>
      <c r="AD97" s="120"/>
      <c r="AE97" s="120"/>
      <c r="AF97" s="119"/>
    </row>
    <row r="98" spans="1:32" ht="14.1" customHeight="1" thickBot="1" x14ac:dyDescent="0.3">
      <c r="A98" s="429"/>
      <c r="B98" s="430"/>
      <c r="C98" s="430"/>
      <c r="D98" s="443"/>
      <c r="E98" s="440"/>
      <c r="F98" s="441"/>
      <c r="G98" s="442"/>
      <c r="H98" s="440"/>
      <c r="I98" s="441"/>
      <c r="J98" s="441"/>
      <c r="K98" s="441"/>
      <c r="L98" s="441"/>
      <c r="M98" s="442"/>
      <c r="N98" s="440"/>
      <c r="O98" s="441"/>
      <c r="P98" s="442"/>
      <c r="Q98" s="440"/>
      <c r="R98" s="441"/>
      <c r="S98" s="441"/>
      <c r="T98" s="442"/>
      <c r="U98" s="440"/>
      <c r="V98" s="441"/>
      <c r="W98" s="441"/>
      <c r="X98" s="442"/>
      <c r="Y98" s="440"/>
      <c r="Z98" s="441"/>
      <c r="AA98" s="441"/>
      <c r="AB98" s="442"/>
      <c r="AF98" s="119"/>
    </row>
    <row r="99" spans="1:32" ht="14.1" customHeight="1" thickBot="1" x14ac:dyDescent="0.3">
      <c r="AF99" s="119"/>
    </row>
    <row r="100" spans="1:32" ht="14.1" customHeight="1" x14ac:dyDescent="0.25">
      <c r="A100" s="391" t="s">
        <v>83</v>
      </c>
      <c r="B100" s="287"/>
      <c r="C100" s="287"/>
      <c r="D100" s="287"/>
      <c r="E100" s="287"/>
      <c r="F100" s="287"/>
      <c r="G100" s="431" t="str">
        <f>IF(COUNTIF($E$67:$AB$96,"N/A")=480,"N/A",SUM(SUMPRODUCT(E68:AB68,E67:AB67),SUMPRODUCT(E71:AB71,E70:AB70),SUMPRODUCT(E74:AB74,E73:AB73),SUMPRODUCT(E77:AB77,E76:AB76),SUMPRODUCT(E80:AB80,E79:AB79),SUMPRODUCT(E83:AB83,E82:AB82),SUMPRODUCT(E86:AB86,E85:AB85),SUMPRODUCT(E89:AB89,E88:AB88),SUMPRODUCT(E92:AB92,E91:AB91),SUMPRODUCT(E95:AB95,E94:AB94))/SUM(E67:AB67,E70:AB70,E73:AB73,E76:AB76,E79:AB79,E82:AB82,E85:AB85,E88:AB88,E91:AB91,E94:AB94,)/3)</f>
        <v>N/A</v>
      </c>
      <c r="H100" s="432"/>
      <c r="I100" s="432"/>
      <c r="J100" s="433"/>
      <c r="AF100" s="119"/>
    </row>
    <row r="101" spans="1:32" ht="14.1" customHeight="1" thickBot="1" x14ac:dyDescent="0.3">
      <c r="A101" s="429"/>
      <c r="B101" s="430"/>
      <c r="C101" s="430"/>
      <c r="D101" s="430"/>
      <c r="E101" s="430"/>
      <c r="F101" s="430"/>
      <c r="G101" s="434"/>
      <c r="H101" s="435"/>
      <c r="I101" s="435"/>
      <c r="J101" s="436"/>
    </row>
    <row r="102" spans="1:32" ht="14.1" customHeight="1" x14ac:dyDescent="0.25"/>
    <row r="104" spans="1:32" x14ac:dyDescent="0.25">
      <c r="A104" t="s">
        <v>122</v>
      </c>
    </row>
  </sheetData>
  <mergeCells count="534">
    <mergeCell ref="AC82:AE84"/>
    <mergeCell ref="AC79:AE81"/>
    <mergeCell ref="AC76:AE78"/>
    <mergeCell ref="Z92:Z93"/>
    <mergeCell ref="AA92:AA93"/>
    <mergeCell ref="AB92:AB93"/>
    <mergeCell ref="Z89:Z90"/>
    <mergeCell ref="AA89:AA90"/>
    <mergeCell ref="AB80:AB81"/>
    <mergeCell ref="Z80:Z81"/>
    <mergeCell ref="Z83:Z84"/>
    <mergeCell ref="AA83:AA84"/>
    <mergeCell ref="AA86:AA87"/>
    <mergeCell ref="AA71:AA72"/>
    <mergeCell ref="U97:X98"/>
    <mergeCell ref="AC94:AE96"/>
    <mergeCell ref="AC91:AE93"/>
    <mergeCell ref="AC88:AE90"/>
    <mergeCell ref="AB89:AB90"/>
    <mergeCell ref="W92:W93"/>
    <mergeCell ref="V92:V93"/>
    <mergeCell ref="U92:U93"/>
    <mergeCell ref="X95:X96"/>
    <mergeCell ref="W95:W96"/>
    <mergeCell ref="Y97:AB98"/>
    <mergeCell ref="AC73:AE75"/>
    <mergeCell ref="Z74:Z75"/>
    <mergeCell ref="AA74:AA75"/>
    <mergeCell ref="Y95:Y96"/>
    <mergeCell ref="Z95:Z96"/>
    <mergeCell ref="AA95:AA96"/>
    <mergeCell ref="AB95:AB96"/>
    <mergeCell ref="AB77:AB78"/>
    <mergeCell ref="AB74:AB75"/>
    <mergeCell ref="AC85:AE87"/>
    <mergeCell ref="AA80:AA81"/>
    <mergeCell ref="AA77:AA78"/>
    <mergeCell ref="G80:G81"/>
    <mergeCell ref="Y80:Y81"/>
    <mergeCell ref="U80:U81"/>
    <mergeCell ref="L80:L81"/>
    <mergeCell ref="Q80:Q81"/>
    <mergeCell ref="R80:R81"/>
    <mergeCell ref="S80:S81"/>
    <mergeCell ref="J80:J81"/>
    <mergeCell ref="T92:T93"/>
    <mergeCell ref="Y92:Y93"/>
    <mergeCell ref="J92:J93"/>
    <mergeCell ref="S92:S93"/>
    <mergeCell ref="U89:U90"/>
    <mergeCell ref="Q89:Q90"/>
    <mergeCell ref="R89:R90"/>
    <mergeCell ref="P89:P90"/>
    <mergeCell ref="L92:L93"/>
    <mergeCell ref="Q92:Q93"/>
    <mergeCell ref="X92:X93"/>
    <mergeCell ref="K89:K90"/>
    <mergeCell ref="I86:I87"/>
    <mergeCell ref="Y86:Y87"/>
    <mergeCell ref="Q86:Q87"/>
    <mergeCell ref="R86:R87"/>
    <mergeCell ref="Y21:Z23"/>
    <mergeCell ref="U22:V22"/>
    <mergeCell ref="W22:X22"/>
    <mergeCell ref="U23:V23"/>
    <mergeCell ref="S23:T23"/>
    <mergeCell ref="P77:P78"/>
    <mergeCell ref="Q95:Q96"/>
    <mergeCell ref="R95:R96"/>
    <mergeCell ref="V95:V96"/>
    <mergeCell ref="U95:U96"/>
    <mergeCell ref="P86:P87"/>
    <mergeCell ref="P95:P96"/>
    <mergeCell ref="T95:T96"/>
    <mergeCell ref="T77:T78"/>
    <mergeCell ref="Y77:Y78"/>
    <mergeCell ref="Y74:Y75"/>
    <mergeCell ref="X74:X75"/>
    <mergeCell ref="W74:W75"/>
    <mergeCell ref="U74:U75"/>
    <mergeCell ref="V74:V75"/>
    <mergeCell ref="Z77:Z78"/>
    <mergeCell ref="Q77:Q78"/>
    <mergeCell ref="R77:R78"/>
    <mergeCell ref="S77:S78"/>
    <mergeCell ref="G30:H30"/>
    <mergeCell ref="A34:F35"/>
    <mergeCell ref="O27:P27"/>
    <mergeCell ref="I33:J33"/>
    <mergeCell ref="G26:H26"/>
    <mergeCell ref="A24:F24"/>
    <mergeCell ref="G29:H29"/>
    <mergeCell ref="I29:J29"/>
    <mergeCell ref="K34:L34"/>
    <mergeCell ref="I34:J34"/>
    <mergeCell ref="M33:N33"/>
    <mergeCell ref="K33:L33"/>
    <mergeCell ref="O35:P35"/>
    <mergeCell ref="A25:F26"/>
    <mergeCell ref="A28:F29"/>
    <mergeCell ref="A31:F32"/>
    <mergeCell ref="I95:I96"/>
    <mergeCell ref="I30:J30"/>
    <mergeCell ref="Y24:Z26"/>
    <mergeCell ref="O29:P29"/>
    <mergeCell ref="Q29:R29"/>
    <mergeCell ref="Q27:R27"/>
    <mergeCell ref="M29:N29"/>
    <mergeCell ref="K30:X32"/>
    <mergeCell ref="M95:M96"/>
    <mergeCell ref="S95:S96"/>
    <mergeCell ref="I80:I81"/>
    <mergeCell ref="P80:P81"/>
    <mergeCell ref="Z86:Z87"/>
    <mergeCell ref="Y89:Y90"/>
    <mergeCell ref="W86:W87"/>
    <mergeCell ref="V86:V87"/>
    <mergeCell ref="U86:U87"/>
    <mergeCell ref="S86:S87"/>
    <mergeCell ref="T86:T87"/>
    <mergeCell ref="W89:W90"/>
    <mergeCell ref="V89:V90"/>
    <mergeCell ref="X89:X90"/>
    <mergeCell ref="N86:N87"/>
    <mergeCell ref="M83:M84"/>
    <mergeCell ref="A100:F101"/>
    <mergeCell ref="G100:J101"/>
    <mergeCell ref="E97:G98"/>
    <mergeCell ref="H97:M98"/>
    <mergeCell ref="N97:P98"/>
    <mergeCell ref="Q97:T98"/>
    <mergeCell ref="A97:D98"/>
    <mergeCell ref="I89:I90"/>
    <mergeCell ref="K92:K93"/>
    <mergeCell ref="R92:R93"/>
    <mergeCell ref="S89:S90"/>
    <mergeCell ref="P92:P93"/>
    <mergeCell ref="L89:L90"/>
    <mergeCell ref="M89:M90"/>
    <mergeCell ref="N89:N90"/>
    <mergeCell ref="H95:H96"/>
    <mergeCell ref="F89:F90"/>
    <mergeCell ref="H89:H90"/>
    <mergeCell ref="F92:F93"/>
    <mergeCell ref="H92:H93"/>
    <mergeCell ref="M92:M93"/>
    <mergeCell ref="O89:O90"/>
    <mergeCell ref="O92:O93"/>
    <mergeCell ref="J89:J90"/>
    <mergeCell ref="N4:Y4"/>
    <mergeCell ref="Z4:AC4"/>
    <mergeCell ref="Q1:AC3"/>
    <mergeCell ref="A1:P3"/>
    <mergeCell ref="N6:AC7"/>
    <mergeCell ref="P8:AC9"/>
    <mergeCell ref="A4:I4"/>
    <mergeCell ref="J4:M4"/>
    <mergeCell ref="A6:L7"/>
    <mergeCell ref="F8:L9"/>
    <mergeCell ref="D8:E9"/>
    <mergeCell ref="A8:C9"/>
    <mergeCell ref="N8:O9"/>
    <mergeCell ref="N10:O11"/>
    <mergeCell ref="N12:O13"/>
    <mergeCell ref="A14:C15"/>
    <mergeCell ref="F12:L13"/>
    <mergeCell ref="F14:L15"/>
    <mergeCell ref="F16:L17"/>
    <mergeCell ref="N14:O15"/>
    <mergeCell ref="N16:O17"/>
    <mergeCell ref="A16:C17"/>
    <mergeCell ref="D10:E11"/>
    <mergeCell ref="D12:E13"/>
    <mergeCell ref="A12:C13"/>
    <mergeCell ref="A10:C11"/>
    <mergeCell ref="F10:L11"/>
    <mergeCell ref="D14:E15"/>
    <mergeCell ref="D16:E17"/>
    <mergeCell ref="T89:T90"/>
    <mergeCell ref="X86:X87"/>
    <mergeCell ref="P10:AC11"/>
    <mergeCell ref="P12:AC13"/>
    <mergeCell ref="P14:AC15"/>
    <mergeCell ref="P16:AC17"/>
    <mergeCell ref="Y27:Z29"/>
    <mergeCell ref="Y19:Z20"/>
    <mergeCell ref="Q23:R23"/>
    <mergeCell ref="A19:X20"/>
    <mergeCell ref="W23:X23"/>
    <mergeCell ref="W21:X21"/>
    <mergeCell ref="U21:V21"/>
    <mergeCell ref="S21:T21"/>
    <mergeCell ref="K23:L23"/>
    <mergeCell ref="O21:P21"/>
    <mergeCell ref="M21:N21"/>
    <mergeCell ref="K21:L21"/>
    <mergeCell ref="I21:J21"/>
    <mergeCell ref="G21:H21"/>
    <mergeCell ref="A21:F21"/>
    <mergeCell ref="A22:F23"/>
    <mergeCell ref="AA19:AC20"/>
    <mergeCell ref="A52:F53"/>
    <mergeCell ref="T71:T72"/>
    <mergeCell ref="Y65:AB65"/>
    <mergeCell ref="A54:F54"/>
    <mergeCell ref="K68:K69"/>
    <mergeCell ref="L68:L69"/>
    <mergeCell ref="M68:M69"/>
    <mergeCell ref="E65:G65"/>
    <mergeCell ref="A57:F57"/>
    <mergeCell ref="A67:D67"/>
    <mergeCell ref="A58:F59"/>
    <mergeCell ref="A68:D69"/>
    <mergeCell ref="E68:E69"/>
    <mergeCell ref="H68:H69"/>
    <mergeCell ref="I68:I69"/>
    <mergeCell ref="F71:F72"/>
    <mergeCell ref="A71:D72"/>
    <mergeCell ref="E71:E72"/>
    <mergeCell ref="A70:D70"/>
    <mergeCell ref="I57:J57"/>
    <mergeCell ref="G55:H55"/>
    <mergeCell ref="I55:J55"/>
    <mergeCell ref="G56:H56"/>
    <mergeCell ref="I56:J56"/>
    <mergeCell ref="G58:H58"/>
    <mergeCell ref="G52:H52"/>
    <mergeCell ref="I52:J52"/>
    <mergeCell ref="W71:W72"/>
    <mergeCell ref="V71:V72"/>
    <mergeCell ref="U71:U72"/>
    <mergeCell ref="Q21:R21"/>
    <mergeCell ref="Y36:Z38"/>
    <mergeCell ref="Y33:Z35"/>
    <mergeCell ref="Y30:Z32"/>
    <mergeCell ref="T68:T69"/>
    <mergeCell ref="J68:J69"/>
    <mergeCell ref="I50:J50"/>
    <mergeCell ref="K50:L50"/>
    <mergeCell ref="K58:L58"/>
    <mergeCell ref="G54:H54"/>
    <mergeCell ref="K53:L53"/>
    <mergeCell ref="I53:J53"/>
    <mergeCell ref="G51:H51"/>
    <mergeCell ref="G59:H59"/>
    <mergeCell ref="K52:L52"/>
    <mergeCell ref="I59:J59"/>
    <mergeCell ref="G53:H53"/>
    <mergeCell ref="K59:L59"/>
    <mergeCell ref="G57:H57"/>
    <mergeCell ref="W80:W81"/>
    <mergeCell ref="V80:V81"/>
    <mergeCell ref="Q83:Q84"/>
    <mergeCell ref="R83:R84"/>
    <mergeCell ref="T80:T81"/>
    <mergeCell ref="V83:V84"/>
    <mergeCell ref="U83:U84"/>
    <mergeCell ref="X83:X84"/>
    <mergeCell ref="W83:W84"/>
    <mergeCell ref="E80:E81"/>
    <mergeCell ref="H77:H78"/>
    <mergeCell ref="AB86:AB87"/>
    <mergeCell ref="G68:G69"/>
    <mergeCell ref="Q74:Q75"/>
    <mergeCell ref="R74:R75"/>
    <mergeCell ref="S74:S75"/>
    <mergeCell ref="H74:H75"/>
    <mergeCell ref="J71:J72"/>
    <mergeCell ref="N68:N69"/>
    <mergeCell ref="P68:P69"/>
    <mergeCell ref="P83:P84"/>
    <mergeCell ref="N71:N72"/>
    <mergeCell ref="O71:O72"/>
    <mergeCell ref="K71:K72"/>
    <mergeCell ref="L71:L72"/>
    <mergeCell ref="P71:P72"/>
    <mergeCell ref="R71:R72"/>
    <mergeCell ref="I74:I75"/>
    <mergeCell ref="AB83:AB84"/>
    <mergeCell ref="S83:S84"/>
    <mergeCell ref="M80:M81"/>
    <mergeCell ref="L83:L84"/>
    <mergeCell ref="Y83:Y84"/>
    <mergeCell ref="N92:N93"/>
    <mergeCell ref="O86:O87"/>
    <mergeCell ref="J95:J96"/>
    <mergeCell ref="K95:K96"/>
    <mergeCell ref="L95:L96"/>
    <mergeCell ref="L86:L87"/>
    <mergeCell ref="M86:M87"/>
    <mergeCell ref="N95:N96"/>
    <mergeCell ref="O95:O96"/>
    <mergeCell ref="I92:I93"/>
    <mergeCell ref="N80:N81"/>
    <mergeCell ref="A92:D93"/>
    <mergeCell ref="A95:D96"/>
    <mergeCell ref="A88:D88"/>
    <mergeCell ref="A91:D91"/>
    <mergeCell ref="A94:D94"/>
    <mergeCell ref="A74:D75"/>
    <mergeCell ref="E95:E96"/>
    <mergeCell ref="G92:G93"/>
    <mergeCell ref="G95:G96"/>
    <mergeCell ref="G86:G87"/>
    <mergeCell ref="G89:G90"/>
    <mergeCell ref="F95:F96"/>
    <mergeCell ref="E86:E87"/>
    <mergeCell ref="E92:E93"/>
    <mergeCell ref="F80:F81"/>
    <mergeCell ref="E89:E90"/>
    <mergeCell ref="F86:F87"/>
    <mergeCell ref="G83:G84"/>
    <mergeCell ref="F83:F84"/>
    <mergeCell ref="A79:D79"/>
    <mergeCell ref="A82:D82"/>
    <mergeCell ref="A85:D85"/>
    <mergeCell ref="A86:D87"/>
    <mergeCell ref="E74:E75"/>
    <mergeCell ref="A89:D90"/>
    <mergeCell ref="A73:D73"/>
    <mergeCell ref="E77:E78"/>
    <mergeCell ref="G77:G78"/>
    <mergeCell ref="E83:E84"/>
    <mergeCell ref="K77:K78"/>
    <mergeCell ref="J83:J84"/>
    <mergeCell ref="K83:K84"/>
    <mergeCell ref="K80:K81"/>
    <mergeCell ref="J86:J87"/>
    <mergeCell ref="K86:K87"/>
    <mergeCell ref="H80:H81"/>
    <mergeCell ref="J74:J75"/>
    <mergeCell ref="J77:J78"/>
    <mergeCell ref="A77:D78"/>
    <mergeCell ref="A80:D81"/>
    <mergeCell ref="A83:D84"/>
    <mergeCell ref="I77:I78"/>
    <mergeCell ref="I83:I84"/>
    <mergeCell ref="F77:F78"/>
    <mergeCell ref="H86:H87"/>
    <mergeCell ref="F74:F75"/>
    <mergeCell ref="H83:H84"/>
    <mergeCell ref="V77:V78"/>
    <mergeCell ref="U77:U78"/>
    <mergeCell ref="P74:P75"/>
    <mergeCell ref="O77:O78"/>
    <mergeCell ref="X77:X78"/>
    <mergeCell ref="W77:W78"/>
    <mergeCell ref="Z71:Z72"/>
    <mergeCell ref="Q71:Q72"/>
    <mergeCell ref="N77:N78"/>
    <mergeCell ref="N83:N84"/>
    <mergeCell ref="O83:O84"/>
    <mergeCell ref="L77:L78"/>
    <mergeCell ref="M77:M78"/>
    <mergeCell ref="N74:N75"/>
    <mergeCell ref="O74:O75"/>
    <mergeCell ref="Y71:Y72"/>
    <mergeCell ref="X71:X72"/>
    <mergeCell ref="K74:K75"/>
    <mergeCell ref="L74:L75"/>
    <mergeCell ref="M74:M75"/>
    <mergeCell ref="O80:O81"/>
    <mergeCell ref="T83:T84"/>
    <mergeCell ref="X80:X81"/>
    <mergeCell ref="A76:D76"/>
    <mergeCell ref="I71:I72"/>
    <mergeCell ref="H71:H72"/>
    <mergeCell ref="G71:G72"/>
    <mergeCell ref="S71:S72"/>
    <mergeCell ref="M71:M72"/>
    <mergeCell ref="T74:T75"/>
    <mergeCell ref="G74:G75"/>
    <mergeCell ref="K54:L54"/>
    <mergeCell ref="K55:L55"/>
    <mergeCell ref="K56:L56"/>
    <mergeCell ref="K57:L57"/>
    <mergeCell ref="A62:AE64"/>
    <mergeCell ref="AC67:AE69"/>
    <mergeCell ref="AC65:AE66"/>
    <mergeCell ref="A55:F56"/>
    <mergeCell ref="H65:M65"/>
    <mergeCell ref="F68:F69"/>
    <mergeCell ref="A65:D66"/>
    <mergeCell ref="AC70:AE72"/>
    <mergeCell ref="AB71:AB72"/>
    <mergeCell ref="X68:X69"/>
    <mergeCell ref="W68:W69"/>
    <mergeCell ref="V68:V69"/>
    <mergeCell ref="AA48:AB50"/>
    <mergeCell ref="AB68:AB69"/>
    <mergeCell ref="Q65:T65"/>
    <mergeCell ref="U65:X65"/>
    <mergeCell ref="Q68:Q69"/>
    <mergeCell ref="R68:R69"/>
    <mergeCell ref="S68:S69"/>
    <mergeCell ref="O53:P53"/>
    <mergeCell ref="N65:P65"/>
    <mergeCell ref="AA68:AA69"/>
    <mergeCell ref="O68:O69"/>
    <mergeCell ref="U68:U69"/>
    <mergeCell ref="Z68:Z69"/>
    <mergeCell ref="M57:Z59"/>
    <mergeCell ref="M54:Z56"/>
    <mergeCell ref="Y68:Y69"/>
    <mergeCell ref="I58:J58"/>
    <mergeCell ref="I54:J54"/>
    <mergeCell ref="O36:X38"/>
    <mergeCell ref="Q33:X35"/>
    <mergeCell ref="U49:V49"/>
    <mergeCell ref="I25:J25"/>
    <mergeCell ref="Q48:R48"/>
    <mergeCell ref="Q28:R28"/>
    <mergeCell ref="M24:X26"/>
    <mergeCell ref="M48:N48"/>
    <mergeCell ref="M23:N23"/>
    <mergeCell ref="S22:T22"/>
    <mergeCell ref="I32:J32"/>
    <mergeCell ref="M36:N36"/>
    <mergeCell ref="I37:J37"/>
    <mergeCell ref="K29:L29"/>
    <mergeCell ref="M38:N38"/>
    <mergeCell ref="M34:N34"/>
    <mergeCell ref="M35:N35"/>
    <mergeCell ref="O34:P34"/>
    <mergeCell ref="M37:N37"/>
    <mergeCell ref="K22:L22"/>
    <mergeCell ref="O22:P22"/>
    <mergeCell ref="Q22:R22"/>
    <mergeCell ref="M22:N22"/>
    <mergeCell ref="I28:J28"/>
    <mergeCell ref="M27:N27"/>
    <mergeCell ref="K27:L27"/>
    <mergeCell ref="I27:J27"/>
    <mergeCell ref="I23:J23"/>
    <mergeCell ref="O23:P23"/>
    <mergeCell ref="I24:J24"/>
    <mergeCell ref="M28:N28"/>
    <mergeCell ref="I26:J26"/>
    <mergeCell ref="A46:F47"/>
    <mergeCell ref="A49:F50"/>
    <mergeCell ref="G25:H25"/>
    <mergeCell ref="I36:J36"/>
    <mergeCell ref="G36:H36"/>
    <mergeCell ref="G33:H33"/>
    <mergeCell ref="K49:L49"/>
    <mergeCell ref="I44:J44"/>
    <mergeCell ref="G34:H34"/>
    <mergeCell ref="K38:L38"/>
    <mergeCell ref="K36:L36"/>
    <mergeCell ref="G47:H47"/>
    <mergeCell ref="G49:H49"/>
    <mergeCell ref="I49:J49"/>
    <mergeCell ref="G43:H43"/>
    <mergeCell ref="I43:J43"/>
    <mergeCell ref="G44:H44"/>
    <mergeCell ref="G27:H27"/>
    <mergeCell ref="K28:L28"/>
    <mergeCell ref="G38:H38"/>
    <mergeCell ref="G46:H46"/>
    <mergeCell ref="K35:L35"/>
    <mergeCell ref="G35:H35"/>
    <mergeCell ref="G50:H50"/>
    <mergeCell ref="AA21:AC38"/>
    <mergeCell ref="A36:F36"/>
    <mergeCell ref="A33:F33"/>
    <mergeCell ref="A30:F30"/>
    <mergeCell ref="A27:F27"/>
    <mergeCell ref="A37:F38"/>
    <mergeCell ref="G37:H37"/>
    <mergeCell ref="G31:H31"/>
    <mergeCell ref="I31:J31"/>
    <mergeCell ref="G32:H32"/>
    <mergeCell ref="I38:J38"/>
    <mergeCell ref="G23:H23"/>
    <mergeCell ref="K24:L24"/>
    <mergeCell ref="K25:L25"/>
    <mergeCell ref="K26:L26"/>
    <mergeCell ref="G24:H24"/>
    <mergeCell ref="G28:H28"/>
    <mergeCell ref="S27:X29"/>
    <mergeCell ref="O28:P28"/>
    <mergeCell ref="I35:J35"/>
    <mergeCell ref="K37:L37"/>
    <mergeCell ref="O33:P33"/>
    <mergeCell ref="G22:H22"/>
    <mergeCell ref="I22:J22"/>
    <mergeCell ref="AC40:AE41"/>
    <mergeCell ref="AA40:AB41"/>
    <mergeCell ref="AC42:AE59"/>
    <mergeCell ref="I45:Z47"/>
    <mergeCell ref="K42:Z44"/>
    <mergeCell ref="AA57:AB59"/>
    <mergeCell ref="AA54:AB56"/>
    <mergeCell ref="AA51:AB53"/>
    <mergeCell ref="Q49:R49"/>
    <mergeCell ref="S49:T49"/>
    <mergeCell ref="A40:Z41"/>
    <mergeCell ref="S50:T50"/>
    <mergeCell ref="A42:F42"/>
    <mergeCell ref="G42:H42"/>
    <mergeCell ref="I42:J42"/>
    <mergeCell ref="A45:F45"/>
    <mergeCell ref="G45:H45"/>
    <mergeCell ref="A43:F44"/>
    <mergeCell ref="AA45:AB47"/>
    <mergeCell ref="AA42:AB44"/>
    <mergeCell ref="Y48:Z48"/>
    <mergeCell ref="M50:N50"/>
    <mergeCell ref="O50:P50"/>
    <mergeCell ref="K48:L48"/>
    <mergeCell ref="A51:F51"/>
    <mergeCell ref="A48:F48"/>
    <mergeCell ref="G48:H48"/>
    <mergeCell ref="I48:J48"/>
    <mergeCell ref="Q51:Z53"/>
    <mergeCell ref="W48:X48"/>
    <mergeCell ref="S48:T48"/>
    <mergeCell ref="U48:V48"/>
    <mergeCell ref="O48:P48"/>
    <mergeCell ref="Y50:Z50"/>
    <mergeCell ref="Y49:Z49"/>
    <mergeCell ref="W49:X49"/>
    <mergeCell ref="U50:V50"/>
    <mergeCell ref="W50:X50"/>
    <mergeCell ref="M49:N49"/>
    <mergeCell ref="Q50:R50"/>
    <mergeCell ref="I51:J51"/>
    <mergeCell ref="O49:P49"/>
    <mergeCell ref="O51:P51"/>
    <mergeCell ref="O52:P52"/>
    <mergeCell ref="M53:N53"/>
    <mergeCell ref="K51:L51"/>
    <mergeCell ref="M51:N51"/>
    <mergeCell ref="M52:N52"/>
  </mergeCells>
  <phoneticPr fontId="0" type="noConversion"/>
  <conditionalFormatting sqref="G44:J44">
    <cfRule type="cellIs" dxfId="61" priority="115" operator="equal">
      <formula>3</formula>
    </cfRule>
    <cfRule type="cellIs" dxfId="60" priority="116" operator="equal">
      <formula>2</formula>
    </cfRule>
    <cfRule type="cellIs" dxfId="59" priority="117" operator="lessThan">
      <formula>2</formula>
    </cfRule>
  </conditionalFormatting>
  <conditionalFormatting sqref="G47:H47">
    <cfRule type="cellIs" dxfId="58" priority="109" operator="equal">
      <formula>3</formula>
    </cfRule>
    <cfRule type="cellIs" dxfId="57" priority="110" operator="equal">
      <formula>2</formula>
    </cfRule>
    <cfRule type="cellIs" dxfId="56" priority="111" operator="lessThan">
      <formula>2</formula>
    </cfRule>
  </conditionalFormatting>
  <conditionalFormatting sqref="G50:Z50">
    <cfRule type="cellIs" dxfId="55" priority="106" operator="equal">
      <formula>3</formula>
    </cfRule>
    <cfRule type="cellIs" dxfId="54" priority="107" operator="equal">
      <formula>2</formula>
    </cfRule>
    <cfRule type="cellIs" dxfId="53" priority="108" operator="lessThan">
      <formula>2</formula>
    </cfRule>
  </conditionalFormatting>
  <conditionalFormatting sqref="G53:P53">
    <cfRule type="cellIs" dxfId="52" priority="103" operator="equal">
      <formula>3</formula>
    </cfRule>
    <cfRule type="cellIs" dxfId="51" priority="104" operator="equal">
      <formula>2</formula>
    </cfRule>
    <cfRule type="cellIs" dxfId="50" priority="105" operator="lessThan">
      <formula>2</formula>
    </cfRule>
  </conditionalFormatting>
  <conditionalFormatting sqref="G56:L56">
    <cfRule type="cellIs" dxfId="49" priority="100" operator="equal">
      <formula>3</formula>
    </cfRule>
    <cfRule type="cellIs" dxfId="48" priority="101" operator="equal">
      <formula>2</formula>
    </cfRule>
    <cfRule type="cellIs" dxfId="47" priority="102" operator="lessThan">
      <formula>2</formula>
    </cfRule>
  </conditionalFormatting>
  <conditionalFormatting sqref="G59:L59">
    <cfRule type="cellIs" dxfId="46" priority="97" operator="equal">
      <formula>3</formula>
    </cfRule>
    <cfRule type="cellIs" dxfId="45" priority="98" operator="equal">
      <formula>2</formula>
    </cfRule>
    <cfRule type="cellIs" dxfId="44" priority="99" operator="lessThan">
      <formula>2</formula>
    </cfRule>
  </conditionalFormatting>
  <conditionalFormatting sqref="E68:G69 E71:F72 E74:F75 E77:F78 E80:F81 E83:F84 E86:F87 E89:F90 E92:F93 E95:F96">
    <cfRule type="cellIs" dxfId="43" priority="34" operator="equal">
      <formula>3</formula>
    </cfRule>
    <cfRule type="cellIs" dxfId="42" priority="35" operator="equal">
      <formula>2</formula>
    </cfRule>
    <cfRule type="cellIs" dxfId="41" priority="36" operator="lessThan">
      <formula>2</formula>
    </cfRule>
  </conditionalFormatting>
  <conditionalFormatting sqref="H68:M69 H71:M72 H74:M75 H77:M78 H80:M81 H83:M84 H86:M87 H89:M90 H92:M93 H95:M96">
    <cfRule type="cellIs" dxfId="40" priority="31" operator="equal">
      <formula>3</formula>
    </cfRule>
    <cfRule type="cellIs" dxfId="39" priority="32" operator="equal">
      <formula>2</formula>
    </cfRule>
    <cfRule type="cellIs" dxfId="38" priority="33" operator="lessThan">
      <formula>2</formula>
    </cfRule>
  </conditionalFormatting>
  <conditionalFormatting sqref="N68:P69 N71:P72 N74:P75 N77:P78 N80:P81 N83:P84 N86:P87 N89:P90 N92:P93 N95:P96">
    <cfRule type="cellIs" dxfId="37" priority="28" operator="equal">
      <formula>3</formula>
    </cfRule>
    <cfRule type="cellIs" dxfId="36" priority="29" operator="equal">
      <formula>2</formula>
    </cfRule>
    <cfRule type="cellIs" dxfId="35" priority="30" operator="lessThan">
      <formula>2</formula>
    </cfRule>
  </conditionalFormatting>
  <conditionalFormatting sqref="Q68:T69 Q71:T72 Q74:T75 Q77:T78 Q80:T81 Q83:T84 Q86:T87 Q89:T90 Q92:T93 Q95:T96">
    <cfRule type="cellIs" dxfId="34" priority="25" operator="equal">
      <formula>3</formula>
    </cfRule>
    <cfRule type="cellIs" dxfId="33" priority="26" operator="equal">
      <formula>2</formula>
    </cfRule>
    <cfRule type="cellIs" dxfId="32" priority="27" operator="lessThan">
      <formula>2</formula>
    </cfRule>
  </conditionalFormatting>
  <conditionalFormatting sqref="U68:X68 U71:X71 U74:X74 U77:X77 U80:X80 U83:X83 U86:X86 U89:X89 U92:X92 U95:X95">
    <cfRule type="cellIs" dxfId="31" priority="22" operator="equal">
      <formula>3</formula>
    </cfRule>
    <cfRule type="cellIs" dxfId="30" priority="23" operator="equal">
      <formula>2</formula>
    </cfRule>
    <cfRule type="cellIs" dxfId="29" priority="24" operator="lessThan">
      <formula>2</formula>
    </cfRule>
  </conditionalFormatting>
  <conditionalFormatting sqref="Y68:AB69 Y71:AB72 Y74:AB75 Y77:AB78 Y80:AB81 Y83:AB84 Y86:AB87 Y89:AB90 Y92:AB93 Y95:AB96">
    <cfRule type="cellIs" dxfId="28" priority="19" operator="equal">
      <formula>3</formula>
    </cfRule>
    <cfRule type="cellIs" dxfId="27" priority="20" operator="equal">
      <formula>2</formula>
    </cfRule>
    <cfRule type="cellIs" dxfId="26" priority="21" operator="lessThan">
      <formula>2</formula>
    </cfRule>
  </conditionalFormatting>
  <conditionalFormatting sqref="G26:J26 G29:R29 G32:J32 G38:N38 G23:X23 G35:P35">
    <cfRule type="cellIs" dxfId="25" priority="16" operator="equal">
      <formula>3</formula>
    </cfRule>
    <cfRule type="cellIs" dxfId="24" priority="17" operator="equal">
      <formula>2</formula>
    </cfRule>
    <cfRule type="cellIs" dxfId="23" priority="18" operator="lessThan">
      <formula>2</formula>
    </cfRule>
  </conditionalFormatting>
  <conditionalFormatting sqref="K26:L26">
    <cfRule type="cellIs" dxfId="22" priority="13" operator="equal">
      <formula>3</formula>
    </cfRule>
    <cfRule type="cellIs" dxfId="21" priority="14" operator="equal">
      <formula>2</formula>
    </cfRule>
    <cfRule type="cellIs" dxfId="20" priority="15" operator="lessThan">
      <formula>2</formula>
    </cfRule>
  </conditionalFormatting>
  <conditionalFormatting sqref="G71:G72">
    <cfRule type="cellIs" dxfId="19" priority="4" operator="equal">
      <formula>3</formula>
    </cfRule>
    <cfRule type="cellIs" dxfId="18" priority="5" operator="equal">
      <formula>2</formula>
    </cfRule>
    <cfRule type="cellIs" dxfId="17" priority="6" operator="lessThan">
      <formula>2</formula>
    </cfRule>
  </conditionalFormatting>
  <conditionalFormatting sqref="G74:G75">
    <cfRule type="cellIs" dxfId="16" priority="1" operator="equal">
      <formula>3</formula>
    </cfRule>
    <cfRule type="cellIs" dxfId="15" priority="2" operator="equal">
      <formula>2</formula>
    </cfRule>
    <cfRule type="cellIs" dxfId="14" priority="3" operator="lessThan">
      <formula>2</formula>
    </cfRule>
  </conditionalFormatting>
  <hyperlinks>
    <hyperlink ref="A19:T20" location="'Basic requirements'!Obszar_wydruku" display="BASIC REQUIREMENTS" xr:uid="{00000000-0004-0000-0100-000000000000}"/>
    <hyperlink ref="A19:X20" location="'ISO 9001'!A1" display="ISO 9001" xr:uid="{00000000-0004-0000-0100-000001000000}"/>
    <hyperlink ref="A40:T41" location="'TS 16949 &amp; ISO 13485'!A1" display="TS 16949 &amp; ISO 13485" xr:uid="{00000000-0004-0000-0100-000002000000}"/>
    <hyperlink ref="A62:AE64" location="'Manufacturing process'!A1" display="MANUFACTURING PROCESS" xr:uid="{00000000-0004-0000-0100-000003000000}"/>
  </hyperlinks>
  <printOptions horizontalCentered="1"/>
  <pageMargins left="0.25" right="0.25" top="0.5" bottom="0.75" header="0.3" footer="0.3"/>
  <pageSetup paperSize="9" scale="66" fitToHeight="0" orientation="portrait" r:id="rId1"/>
  <headerFooter>
    <oddHeader>&amp;C&amp;"Arial,Regular"&amp;10GLOBAL SUPPLIER ASSESSMENT FORM</oddHeader>
    <oddFooter>&amp;L&amp;"Arial,Regular"&amp;10&amp;K0000FFDate:  2016 August 25                   Revision Level:  DDC:  169760                           QSD:10000035618  &amp;C&amp;"Arial,Regular"&amp;10Owner: &amp;K0000FFGlobal SQE Council&amp;R&amp;"Arial,Regular"&amp;10Page&amp;Pof&amp;N</oddFooter>
  </headerFooter>
  <rowBreaks count="1" manualBreakCount="1">
    <brk id="60" max="31" man="1"/>
  </rowBreaks>
  <ignoredErrors>
    <ignoredError sqref="U21 I24 I33" formula="1"/>
    <ignoredError sqref="G22:T22 H25 H28 H31 H34 G43:J43 G46 G49:K49 G52:I52 G55:I55 G58:I58 J25 J28 J31 J34 L34 J52:K52 L52:M52 N52:O52 P52 J55:K55 J58:K58 L58 Y49 W49 U49 S49 Q49 O49 M4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9"/>
  <sheetViews>
    <sheetView topLeftCell="A13" zoomScale="120" zoomScaleNormal="120" zoomScaleSheetLayoutView="100" zoomScalePageLayoutView="90" workbookViewId="0">
      <selection activeCell="M23" sqref="M23"/>
    </sheetView>
  </sheetViews>
  <sheetFormatPr defaultColWidth="9.140625" defaultRowHeight="15" x14ac:dyDescent="0.25"/>
  <cols>
    <col min="1" max="1" width="3.85546875" style="66" customWidth="1"/>
    <col min="2" max="2" width="9.85546875" style="66" bestFit="1" customWidth="1"/>
    <col min="3" max="3" width="58" style="66" customWidth="1"/>
    <col min="4" max="4" width="7.28515625" style="66" customWidth="1"/>
    <col min="5" max="5" width="16.28515625" style="66" customWidth="1"/>
    <col min="6" max="6" width="7.140625" style="66" customWidth="1"/>
    <col min="7" max="7" width="22" style="66" customWidth="1"/>
    <col min="8" max="8" width="11.7109375" style="66" customWidth="1"/>
    <col min="9" max="9" width="9.140625" style="66"/>
    <col min="10" max="10" width="1.28515625" style="66" customWidth="1"/>
    <col min="11" max="16384" width="9.140625" style="66"/>
  </cols>
  <sheetData>
    <row r="1" spans="1:8" ht="15" customHeight="1" x14ac:dyDescent="0.25">
      <c r="A1" s="230" t="s">
        <v>30</v>
      </c>
      <c r="B1" s="230"/>
      <c r="C1" s="230"/>
      <c r="D1" s="230"/>
      <c r="E1" s="230"/>
      <c r="F1" s="230"/>
      <c r="G1" s="101"/>
      <c r="H1" s="473"/>
    </row>
    <row r="2" spans="1:8" ht="15" customHeight="1" x14ac:dyDescent="0.25">
      <c r="A2" s="230"/>
      <c r="B2" s="230"/>
      <c r="C2" s="230"/>
      <c r="D2" s="230"/>
      <c r="E2" s="230"/>
      <c r="F2" s="230"/>
      <c r="G2" s="101"/>
      <c r="H2" s="473"/>
    </row>
    <row r="3" spans="1:8" ht="23.25" x14ac:dyDescent="0.25">
      <c r="A3" s="230"/>
      <c r="B3" s="230"/>
      <c r="C3" s="230"/>
      <c r="D3" s="230"/>
      <c r="E3" s="230"/>
      <c r="F3" s="230"/>
      <c r="G3" s="101"/>
      <c r="H3" s="474"/>
    </row>
    <row r="4" spans="1:8" x14ac:dyDescent="0.25">
      <c r="A4" s="187" t="s">
        <v>276</v>
      </c>
      <c r="B4" s="187"/>
      <c r="C4" s="187"/>
      <c r="D4" s="427" t="str">
        <f>Summary!H4</f>
        <v/>
      </c>
      <c r="E4" s="428"/>
      <c r="F4" s="187" t="s">
        <v>277</v>
      </c>
      <c r="G4" s="187"/>
      <c r="H4" s="187"/>
    </row>
    <row r="5" spans="1:8" x14ac:dyDescent="0.25">
      <c r="A5" s="79"/>
      <c r="B5" s="80"/>
      <c r="C5" s="80"/>
      <c r="D5" s="74"/>
      <c r="E5" s="74"/>
      <c r="F5" s="74"/>
      <c r="G5" s="74"/>
      <c r="H5" s="74"/>
    </row>
    <row r="6" spans="1:8" ht="14.1" customHeight="1" x14ac:dyDescent="0.25">
      <c r="A6" s="81"/>
      <c r="B6" s="82"/>
      <c r="C6" s="83"/>
      <c r="D6" s="366" t="s">
        <v>243</v>
      </c>
      <c r="E6" s="366"/>
      <c r="F6" s="366"/>
      <c r="G6" s="366"/>
      <c r="H6" s="366"/>
    </row>
    <row r="7" spans="1:8" ht="14.1" customHeight="1" x14ac:dyDescent="0.25">
      <c r="A7" s="475" t="s">
        <v>236</v>
      </c>
      <c r="B7" s="476"/>
      <c r="C7" s="477"/>
      <c r="D7" s="366" t="s">
        <v>262</v>
      </c>
      <c r="E7" s="413" t="s">
        <v>68</v>
      </c>
      <c r="F7" s="413"/>
      <c r="G7" s="413"/>
      <c r="H7" s="413"/>
    </row>
    <row r="8" spans="1:8" ht="14.1" customHeight="1" x14ac:dyDescent="0.25">
      <c r="A8" s="475"/>
      <c r="B8" s="476"/>
      <c r="C8" s="477"/>
      <c r="D8" s="366"/>
      <c r="E8" s="413"/>
      <c r="F8" s="413"/>
      <c r="G8" s="413"/>
      <c r="H8" s="413"/>
    </row>
    <row r="9" spans="1:8" ht="14.1" customHeight="1" x14ac:dyDescent="0.25">
      <c r="A9" s="88"/>
      <c r="B9" s="89"/>
      <c r="C9" s="90"/>
      <c r="D9" s="422">
        <v>0</v>
      </c>
      <c r="E9" s="366" t="s">
        <v>108</v>
      </c>
      <c r="F9" s="366"/>
      <c r="G9" s="366"/>
      <c r="H9" s="366"/>
    </row>
    <row r="10" spans="1:8" ht="14.1" customHeight="1" x14ac:dyDescent="0.25">
      <c r="A10" s="453" t="s">
        <v>227</v>
      </c>
      <c r="B10" s="454"/>
      <c r="C10" s="455"/>
      <c r="D10" s="422"/>
      <c r="E10" s="366"/>
      <c r="F10" s="366"/>
      <c r="G10" s="366"/>
      <c r="H10" s="366"/>
    </row>
    <row r="11" spans="1:8" ht="14.1" customHeight="1" x14ac:dyDescent="0.25">
      <c r="A11" s="478" t="s">
        <v>229</v>
      </c>
      <c r="B11" s="478"/>
      <c r="C11" s="479"/>
      <c r="D11" s="422">
        <v>1</v>
      </c>
      <c r="E11" s="413" t="s">
        <v>5</v>
      </c>
      <c r="F11" s="413"/>
      <c r="G11" s="413"/>
      <c r="H11" s="413"/>
    </row>
    <row r="12" spans="1:8" ht="14.1" customHeight="1" x14ac:dyDescent="0.25">
      <c r="A12" s="478" t="s">
        <v>228</v>
      </c>
      <c r="B12" s="478"/>
      <c r="C12" s="479"/>
      <c r="D12" s="422"/>
      <c r="E12" s="413"/>
      <c r="F12" s="413"/>
      <c r="G12" s="413"/>
      <c r="H12" s="413"/>
    </row>
    <row r="13" spans="1:8" ht="14.1" customHeight="1" x14ac:dyDescent="0.25">
      <c r="A13" s="478" t="s">
        <v>231</v>
      </c>
      <c r="B13" s="478"/>
      <c r="C13" s="479"/>
      <c r="D13" s="423">
        <v>2</v>
      </c>
      <c r="E13" s="480" t="s">
        <v>111</v>
      </c>
      <c r="F13" s="481"/>
      <c r="G13" s="481"/>
      <c r="H13" s="481"/>
    </row>
    <row r="14" spans="1:8" ht="14.1" customHeight="1" x14ac:dyDescent="0.25">
      <c r="A14" s="478" t="s">
        <v>232</v>
      </c>
      <c r="B14" s="478"/>
      <c r="C14" s="479"/>
      <c r="D14" s="423"/>
      <c r="E14" s="482"/>
      <c r="F14" s="483"/>
      <c r="G14" s="483"/>
      <c r="H14" s="483"/>
    </row>
    <row r="15" spans="1:8" ht="14.1" customHeight="1" x14ac:dyDescent="0.25">
      <c r="A15" s="453" t="s">
        <v>233</v>
      </c>
      <c r="B15" s="454"/>
      <c r="C15" s="455"/>
      <c r="D15" s="424">
        <v>3</v>
      </c>
      <c r="E15" s="413" t="s">
        <v>4</v>
      </c>
      <c r="F15" s="413"/>
      <c r="G15" s="413"/>
      <c r="H15" s="413"/>
    </row>
    <row r="16" spans="1:8" ht="14.1" customHeight="1" x14ac:dyDescent="0.25">
      <c r="A16" s="138"/>
      <c r="B16" s="139"/>
      <c r="C16" s="140"/>
      <c r="D16" s="424"/>
      <c r="E16" s="413"/>
      <c r="F16" s="413"/>
      <c r="G16" s="413"/>
      <c r="H16" s="413"/>
    </row>
    <row r="17" spans="1:15" ht="14.1" customHeight="1" x14ac:dyDescent="0.25">
      <c r="A17" s="84"/>
      <c r="B17" s="85"/>
      <c r="C17" s="85"/>
      <c r="D17" s="86"/>
      <c r="E17" s="86"/>
      <c r="F17" s="86"/>
      <c r="G17" s="86"/>
      <c r="H17" s="86"/>
    </row>
    <row r="18" spans="1:15" x14ac:dyDescent="0.25">
      <c r="A18" s="1"/>
      <c r="B18" s="1" t="s">
        <v>27</v>
      </c>
      <c r="C18" s="56" t="s">
        <v>200</v>
      </c>
      <c r="D18" s="463" t="s">
        <v>198</v>
      </c>
      <c r="E18" s="464"/>
      <c r="F18" s="55" t="s">
        <v>225</v>
      </c>
      <c r="G18" s="465" t="s">
        <v>197</v>
      </c>
      <c r="H18" s="466"/>
      <c r="I18" s="465" t="s">
        <v>235</v>
      </c>
      <c r="J18" s="466"/>
    </row>
    <row r="19" spans="1:15" ht="37.5" customHeight="1" x14ac:dyDescent="0.25">
      <c r="A19" s="13">
        <v>1</v>
      </c>
      <c r="B19" s="13" t="s">
        <v>284</v>
      </c>
      <c r="C19" s="64" t="s">
        <v>401</v>
      </c>
      <c r="D19" s="459" t="s">
        <v>112</v>
      </c>
      <c r="E19" s="462"/>
      <c r="F19" s="3">
        <v>3</v>
      </c>
      <c r="G19" s="456" t="s">
        <v>402</v>
      </c>
      <c r="H19" s="461"/>
      <c r="I19" s="467" t="s">
        <v>227</v>
      </c>
      <c r="J19" s="468"/>
    </row>
    <row r="20" spans="1:15" ht="81" customHeight="1" x14ac:dyDescent="0.25">
      <c r="A20" s="95">
        <v>2</v>
      </c>
      <c r="B20" s="95" t="s">
        <v>284</v>
      </c>
      <c r="C20" s="92" t="s">
        <v>403</v>
      </c>
      <c r="D20" s="456" t="s">
        <v>346</v>
      </c>
      <c r="E20" s="462"/>
      <c r="F20" s="3">
        <v>3</v>
      </c>
      <c r="G20" s="456" t="s">
        <v>402</v>
      </c>
      <c r="H20" s="461"/>
      <c r="I20" s="469"/>
      <c r="J20" s="470"/>
    </row>
    <row r="21" spans="1:15" ht="80.25" customHeight="1" x14ac:dyDescent="0.25">
      <c r="A21" s="95">
        <v>3</v>
      </c>
      <c r="B21" s="95" t="s">
        <v>284</v>
      </c>
      <c r="C21" s="92" t="s">
        <v>404</v>
      </c>
      <c r="D21" s="456" t="s">
        <v>201</v>
      </c>
      <c r="E21" s="462"/>
      <c r="F21" s="3">
        <v>3</v>
      </c>
      <c r="G21" s="456" t="s">
        <v>405</v>
      </c>
      <c r="H21" s="461"/>
      <c r="I21" s="469"/>
      <c r="J21" s="470"/>
    </row>
    <row r="22" spans="1:15" ht="65.25" customHeight="1" x14ac:dyDescent="0.25">
      <c r="A22" s="100">
        <v>4</v>
      </c>
      <c r="B22" s="100" t="s">
        <v>284</v>
      </c>
      <c r="C22" s="64" t="s">
        <v>406</v>
      </c>
      <c r="D22" s="459" t="s">
        <v>407</v>
      </c>
      <c r="E22" s="462"/>
      <c r="F22" s="3">
        <v>3</v>
      </c>
      <c r="G22" s="456" t="s">
        <v>408</v>
      </c>
      <c r="H22" s="461"/>
      <c r="I22" s="469"/>
      <c r="J22" s="470"/>
    </row>
    <row r="23" spans="1:15" ht="90" customHeight="1" x14ac:dyDescent="0.25">
      <c r="A23" s="95">
        <v>5</v>
      </c>
      <c r="B23" s="95" t="s">
        <v>284</v>
      </c>
      <c r="C23" s="92" t="s">
        <v>411</v>
      </c>
      <c r="D23" s="456" t="s">
        <v>203</v>
      </c>
      <c r="E23" s="457"/>
      <c r="F23" s="3">
        <v>3</v>
      </c>
      <c r="G23" s="456" t="s">
        <v>412</v>
      </c>
      <c r="H23" s="461"/>
      <c r="I23" s="469"/>
      <c r="J23" s="470"/>
    </row>
    <row r="24" spans="1:15" ht="129" customHeight="1" x14ac:dyDescent="0.25">
      <c r="A24" s="95">
        <v>6</v>
      </c>
      <c r="B24" s="95" t="s">
        <v>284</v>
      </c>
      <c r="C24" s="92" t="s">
        <v>409</v>
      </c>
      <c r="D24" s="484" t="s">
        <v>113</v>
      </c>
      <c r="E24" s="462"/>
      <c r="F24" s="3">
        <v>3</v>
      </c>
      <c r="G24" s="456" t="s">
        <v>410</v>
      </c>
      <c r="H24" s="461"/>
      <c r="I24" s="469"/>
      <c r="J24" s="470"/>
    </row>
    <row r="25" spans="1:15" ht="65.25" customHeight="1" x14ac:dyDescent="0.25">
      <c r="A25" s="95">
        <v>7</v>
      </c>
      <c r="B25" s="95" t="s">
        <v>284</v>
      </c>
      <c r="C25" s="92" t="s">
        <v>413</v>
      </c>
      <c r="D25" s="456" t="s">
        <v>202</v>
      </c>
      <c r="E25" s="462"/>
      <c r="F25" s="3">
        <v>3</v>
      </c>
      <c r="G25" s="456" t="s">
        <v>414</v>
      </c>
      <c r="H25" s="461"/>
      <c r="I25" s="469"/>
      <c r="J25" s="470"/>
    </row>
    <row r="26" spans="1:15" ht="36.75" customHeight="1" x14ac:dyDescent="0.25">
      <c r="A26" s="110">
        <v>8</v>
      </c>
      <c r="B26" s="100" t="s">
        <v>339</v>
      </c>
      <c r="C26" s="64" t="s">
        <v>351</v>
      </c>
      <c r="D26" s="459" t="s">
        <v>114</v>
      </c>
      <c r="E26" s="485"/>
      <c r="F26" s="3">
        <v>3</v>
      </c>
      <c r="G26" s="456" t="s">
        <v>370</v>
      </c>
      <c r="H26" s="457"/>
      <c r="I26" s="469"/>
      <c r="J26" s="470"/>
    </row>
    <row r="27" spans="1:15" ht="124.5" customHeight="1" x14ac:dyDescent="0.25">
      <c r="A27" s="95">
        <v>9</v>
      </c>
      <c r="B27" s="95" t="s">
        <v>32</v>
      </c>
      <c r="C27" s="92" t="s">
        <v>347</v>
      </c>
      <c r="D27" s="456" t="s">
        <v>348</v>
      </c>
      <c r="E27" s="457"/>
      <c r="F27" s="3">
        <v>3</v>
      </c>
      <c r="G27" s="456" t="s">
        <v>369</v>
      </c>
      <c r="H27" s="461"/>
      <c r="I27" s="471"/>
      <c r="J27" s="472"/>
    </row>
    <row r="28" spans="1:15" ht="70.5" customHeight="1" x14ac:dyDescent="0.25">
      <c r="A28" s="111">
        <v>10</v>
      </c>
      <c r="B28" s="109" t="s">
        <v>284</v>
      </c>
      <c r="C28" s="64" t="s">
        <v>349</v>
      </c>
      <c r="D28" s="459" t="s">
        <v>350</v>
      </c>
      <c r="E28" s="460"/>
      <c r="F28" s="3">
        <v>3</v>
      </c>
      <c r="G28" s="456" t="s">
        <v>365</v>
      </c>
      <c r="H28" s="461"/>
      <c r="I28" s="467" t="s">
        <v>229</v>
      </c>
      <c r="J28" s="468"/>
    </row>
    <row r="29" spans="1:15" ht="62.25" customHeight="1" x14ac:dyDescent="0.25">
      <c r="A29" s="95">
        <v>11</v>
      </c>
      <c r="B29" s="95" t="s">
        <v>284</v>
      </c>
      <c r="C29" s="92" t="s">
        <v>352</v>
      </c>
      <c r="D29" s="456" t="s">
        <v>353</v>
      </c>
      <c r="E29" s="461"/>
      <c r="F29" s="3">
        <v>3</v>
      </c>
      <c r="G29" s="456" t="s">
        <v>364</v>
      </c>
      <c r="H29" s="461"/>
      <c r="I29" s="469"/>
      <c r="J29" s="470"/>
    </row>
    <row r="30" spans="1:15" ht="50.25" customHeight="1" x14ac:dyDescent="0.25">
      <c r="A30" s="110">
        <v>12</v>
      </c>
      <c r="B30" s="100" t="s">
        <v>284</v>
      </c>
      <c r="C30" s="64" t="s">
        <v>354</v>
      </c>
      <c r="D30" s="459" t="s">
        <v>204</v>
      </c>
      <c r="E30" s="485"/>
      <c r="F30" s="3">
        <v>3</v>
      </c>
      <c r="G30" s="456" t="s">
        <v>363</v>
      </c>
      <c r="H30" s="457"/>
      <c r="I30" s="471"/>
      <c r="J30" s="472"/>
      <c r="N30" s="94"/>
      <c r="O30" s="94"/>
    </row>
    <row r="31" spans="1:15" ht="60.75" customHeight="1" x14ac:dyDescent="0.25">
      <c r="A31" s="95">
        <v>13</v>
      </c>
      <c r="B31" s="95" t="s">
        <v>284</v>
      </c>
      <c r="C31" s="92" t="s">
        <v>355</v>
      </c>
      <c r="D31" s="456" t="s">
        <v>356</v>
      </c>
      <c r="E31" s="457"/>
      <c r="F31" s="3">
        <v>3</v>
      </c>
      <c r="G31" s="456" t="s">
        <v>362</v>
      </c>
      <c r="H31" s="457"/>
      <c r="I31" s="467" t="s">
        <v>228</v>
      </c>
      <c r="J31" s="486"/>
    </row>
    <row r="32" spans="1:15" ht="167.25" customHeight="1" x14ac:dyDescent="0.25">
      <c r="A32" s="95">
        <v>14</v>
      </c>
      <c r="B32" s="95" t="s">
        <v>284</v>
      </c>
      <c r="C32" s="92" t="s">
        <v>357</v>
      </c>
      <c r="D32" s="456" t="s">
        <v>358</v>
      </c>
      <c r="E32" s="457"/>
      <c r="F32" s="3">
        <v>3</v>
      </c>
      <c r="G32" s="456" t="s">
        <v>368</v>
      </c>
      <c r="H32" s="457"/>
      <c r="I32" s="469"/>
      <c r="J32" s="470"/>
    </row>
    <row r="33" spans="1:13" ht="84.75" customHeight="1" x14ac:dyDescent="0.25">
      <c r="A33" s="95">
        <v>15</v>
      </c>
      <c r="B33" s="95" t="s">
        <v>284</v>
      </c>
      <c r="C33" s="92" t="s">
        <v>359</v>
      </c>
      <c r="D33" s="456" t="s">
        <v>205</v>
      </c>
      <c r="E33" s="457"/>
      <c r="F33" s="180">
        <v>3</v>
      </c>
      <c r="G33" s="456" t="s">
        <v>362</v>
      </c>
      <c r="H33" s="457"/>
      <c r="I33" s="469"/>
      <c r="J33" s="470"/>
    </row>
    <row r="34" spans="1:13" ht="66.75" customHeight="1" x14ac:dyDescent="0.25">
      <c r="A34" s="95">
        <v>16</v>
      </c>
      <c r="B34" s="95" t="s">
        <v>284</v>
      </c>
      <c r="C34" s="92" t="s">
        <v>360</v>
      </c>
      <c r="D34" s="456" t="s">
        <v>116</v>
      </c>
      <c r="E34" s="458"/>
      <c r="F34" s="3">
        <v>3</v>
      </c>
      <c r="G34" s="456" t="s">
        <v>361</v>
      </c>
      <c r="H34" s="457"/>
      <c r="I34" s="469"/>
      <c r="J34" s="470"/>
    </row>
    <row r="35" spans="1:13" ht="48" customHeight="1" x14ac:dyDescent="0.25">
      <c r="A35" s="95">
        <v>17</v>
      </c>
      <c r="B35" s="95" t="s">
        <v>284</v>
      </c>
      <c r="C35" s="92" t="s">
        <v>366</v>
      </c>
      <c r="D35" s="456" t="s">
        <v>53</v>
      </c>
      <c r="E35" s="457"/>
      <c r="F35" s="3">
        <v>3</v>
      </c>
      <c r="G35" s="456" t="s">
        <v>367</v>
      </c>
      <c r="H35" s="457"/>
      <c r="I35" s="469"/>
      <c r="J35" s="470"/>
    </row>
    <row r="36" spans="1:13" ht="76.5" customHeight="1" x14ac:dyDescent="0.25">
      <c r="A36" s="95">
        <v>18</v>
      </c>
      <c r="B36" s="95" t="s">
        <v>32</v>
      </c>
      <c r="C36" s="92" t="s">
        <v>371</v>
      </c>
      <c r="D36" s="456" t="s">
        <v>372</v>
      </c>
      <c r="E36" s="457"/>
      <c r="F36" s="3">
        <v>3</v>
      </c>
      <c r="G36" s="456" t="s">
        <v>373</v>
      </c>
      <c r="H36" s="457"/>
      <c r="I36" s="471"/>
      <c r="J36" s="472"/>
    </row>
    <row r="37" spans="1:13" ht="76.5" customHeight="1" x14ac:dyDescent="0.25">
      <c r="A37" s="95">
        <v>19</v>
      </c>
      <c r="B37" s="95" t="s">
        <v>284</v>
      </c>
      <c r="C37" s="92" t="s">
        <v>374</v>
      </c>
      <c r="D37" s="456" t="s">
        <v>375</v>
      </c>
      <c r="E37" s="457"/>
      <c r="F37" s="3">
        <v>3</v>
      </c>
      <c r="G37" s="456" t="s">
        <v>376</v>
      </c>
      <c r="H37" s="457"/>
      <c r="I37" s="467" t="s">
        <v>231</v>
      </c>
      <c r="J37" s="486"/>
    </row>
    <row r="38" spans="1:13" ht="100.5" customHeight="1" x14ac:dyDescent="0.25">
      <c r="A38" s="95">
        <v>20</v>
      </c>
      <c r="B38" s="95" t="s">
        <v>339</v>
      </c>
      <c r="C38" s="98" t="s">
        <v>377</v>
      </c>
      <c r="D38" s="456" t="s">
        <v>378</v>
      </c>
      <c r="E38" s="457"/>
      <c r="F38" s="3">
        <v>3</v>
      </c>
      <c r="G38" s="456" t="s">
        <v>381</v>
      </c>
      <c r="H38" s="457"/>
      <c r="I38" s="471"/>
      <c r="J38" s="472"/>
    </row>
    <row r="39" spans="1:13" ht="100.5" customHeight="1" x14ac:dyDescent="0.25">
      <c r="A39" s="95">
        <v>21</v>
      </c>
      <c r="B39" s="95" t="s">
        <v>339</v>
      </c>
      <c r="C39" s="99" t="s">
        <v>391</v>
      </c>
      <c r="D39" s="456" t="s">
        <v>222</v>
      </c>
      <c r="E39" s="457"/>
      <c r="F39" s="3">
        <v>3</v>
      </c>
      <c r="G39" s="456" t="s">
        <v>392</v>
      </c>
      <c r="H39" s="457"/>
      <c r="I39" s="467" t="s">
        <v>26</v>
      </c>
      <c r="J39" s="486"/>
      <c r="L39" s="94"/>
      <c r="M39" s="94"/>
    </row>
    <row r="40" spans="1:13" ht="38.25" customHeight="1" x14ac:dyDescent="0.25">
      <c r="A40" s="110">
        <v>22</v>
      </c>
      <c r="B40" s="100" t="s">
        <v>284</v>
      </c>
      <c r="C40" s="64" t="s">
        <v>393</v>
      </c>
      <c r="D40" s="459" t="s">
        <v>206</v>
      </c>
      <c r="E40" s="460"/>
      <c r="F40" s="3">
        <v>3</v>
      </c>
      <c r="G40" s="456" t="s">
        <v>394</v>
      </c>
      <c r="H40" s="457"/>
      <c r="I40" s="469"/>
      <c r="J40" s="470"/>
    </row>
    <row r="41" spans="1:13" ht="104.25" customHeight="1" x14ac:dyDescent="0.25">
      <c r="A41" s="95">
        <v>23</v>
      </c>
      <c r="B41" s="95" t="s">
        <v>339</v>
      </c>
      <c r="C41" s="92" t="s">
        <v>395</v>
      </c>
      <c r="D41" s="456" t="s">
        <v>396</v>
      </c>
      <c r="E41" s="462"/>
      <c r="F41" s="3">
        <v>3</v>
      </c>
      <c r="G41" s="456" t="s">
        <v>397</v>
      </c>
      <c r="H41" s="457"/>
      <c r="I41" s="469"/>
      <c r="J41" s="470"/>
    </row>
    <row r="42" spans="1:13" ht="42" customHeight="1" x14ac:dyDescent="0.25">
      <c r="A42" s="95">
        <v>24</v>
      </c>
      <c r="B42" s="95" t="s">
        <v>416</v>
      </c>
      <c r="C42" s="92" t="s">
        <v>398</v>
      </c>
      <c r="D42" s="456" t="s">
        <v>415</v>
      </c>
      <c r="E42" s="457"/>
      <c r="F42" s="3">
        <v>2</v>
      </c>
      <c r="G42" s="456" t="s">
        <v>419</v>
      </c>
      <c r="H42" s="457"/>
      <c r="I42" s="469"/>
      <c r="J42" s="470"/>
    </row>
    <row r="43" spans="1:13" ht="43.5" customHeight="1" x14ac:dyDescent="0.25">
      <c r="A43" s="110">
        <v>25</v>
      </c>
      <c r="B43" s="100" t="s">
        <v>284</v>
      </c>
      <c r="C43" s="64" t="s">
        <v>399</v>
      </c>
      <c r="D43" s="459" t="s">
        <v>400</v>
      </c>
      <c r="E43" s="460"/>
      <c r="F43" s="3">
        <v>3</v>
      </c>
      <c r="G43" s="456" t="s">
        <v>392</v>
      </c>
      <c r="H43" s="457"/>
      <c r="I43" s="471"/>
      <c r="J43" s="472"/>
    </row>
    <row r="44" spans="1:13" ht="99.75" customHeight="1" x14ac:dyDescent="0.25">
      <c r="A44" s="95">
        <v>26</v>
      </c>
      <c r="B44" s="95" t="s">
        <v>284</v>
      </c>
      <c r="C44" s="92" t="s">
        <v>388</v>
      </c>
      <c r="D44" s="456" t="s">
        <v>34</v>
      </c>
      <c r="E44" s="457"/>
      <c r="F44" s="3">
        <v>3</v>
      </c>
      <c r="G44" s="456" t="s">
        <v>390</v>
      </c>
      <c r="H44" s="457"/>
      <c r="I44" s="467" t="s">
        <v>233</v>
      </c>
      <c r="J44" s="486"/>
    </row>
    <row r="45" spans="1:13" ht="84.75" customHeight="1" x14ac:dyDescent="0.25">
      <c r="A45" s="95">
        <v>27</v>
      </c>
      <c r="B45" s="95" t="s">
        <v>284</v>
      </c>
      <c r="C45" s="92" t="s">
        <v>386</v>
      </c>
      <c r="D45" s="456" t="s">
        <v>387</v>
      </c>
      <c r="E45" s="457"/>
      <c r="F45" s="3">
        <v>3</v>
      </c>
      <c r="G45" s="456" t="s">
        <v>389</v>
      </c>
      <c r="H45" s="461"/>
      <c r="I45" s="487"/>
      <c r="J45" s="488"/>
    </row>
    <row r="46" spans="1:13" ht="54.75" customHeight="1" x14ac:dyDescent="0.25">
      <c r="A46" s="95">
        <v>28</v>
      </c>
      <c r="B46" s="95" t="s">
        <v>339</v>
      </c>
      <c r="C46" s="92" t="s">
        <v>383</v>
      </c>
      <c r="D46" s="456" t="s">
        <v>384</v>
      </c>
      <c r="E46" s="461"/>
      <c r="F46" s="3">
        <v>3</v>
      </c>
      <c r="G46" s="456" t="s">
        <v>385</v>
      </c>
      <c r="H46" s="457"/>
      <c r="I46" s="487"/>
      <c r="J46" s="488"/>
    </row>
    <row r="47" spans="1:13" ht="44.25" customHeight="1" x14ac:dyDescent="0.25">
      <c r="A47" s="95">
        <v>29</v>
      </c>
      <c r="B47" s="95" t="s">
        <v>339</v>
      </c>
      <c r="C47" s="92" t="s">
        <v>379</v>
      </c>
      <c r="D47" s="456" t="s">
        <v>380</v>
      </c>
      <c r="E47" s="457"/>
      <c r="F47" s="3">
        <v>3</v>
      </c>
      <c r="G47" s="491" t="s">
        <v>382</v>
      </c>
      <c r="H47" s="492"/>
      <c r="I47" s="489"/>
      <c r="J47" s="490"/>
    </row>
    <row r="49" spans="1:1" x14ac:dyDescent="0.25">
      <c r="A49" t="s">
        <v>122</v>
      </c>
    </row>
  </sheetData>
  <protectedRanges>
    <protectedRange sqref="F19:F47" name="Score plus comments"/>
  </protectedRanges>
  <mergeCells count="90">
    <mergeCell ref="I44:J47"/>
    <mergeCell ref="I39:J43"/>
    <mergeCell ref="G42:H42"/>
    <mergeCell ref="G43:H43"/>
    <mergeCell ref="G44:H44"/>
    <mergeCell ref="G47:H47"/>
    <mergeCell ref="G29:H29"/>
    <mergeCell ref="D26:E26"/>
    <mergeCell ref="D36:E36"/>
    <mergeCell ref="I37:J38"/>
    <mergeCell ref="I31:J36"/>
    <mergeCell ref="I28:J30"/>
    <mergeCell ref="G34:H34"/>
    <mergeCell ref="G35:H35"/>
    <mergeCell ref="G36:H36"/>
    <mergeCell ref="G37:H37"/>
    <mergeCell ref="G31:H31"/>
    <mergeCell ref="G32:H32"/>
    <mergeCell ref="G33:H33"/>
    <mergeCell ref="G26:H26"/>
    <mergeCell ref="G27:H27"/>
    <mergeCell ref="G28:H28"/>
    <mergeCell ref="G38:H38"/>
    <mergeCell ref="D43:E43"/>
    <mergeCell ref="D47:E47"/>
    <mergeCell ref="D30:E30"/>
    <mergeCell ref="D31:E31"/>
    <mergeCell ref="D32:E32"/>
    <mergeCell ref="D33:E33"/>
    <mergeCell ref="D46:E46"/>
    <mergeCell ref="D39:E39"/>
    <mergeCell ref="D41:E41"/>
    <mergeCell ref="G45:H45"/>
    <mergeCell ref="G46:H46"/>
    <mergeCell ref="G30:H30"/>
    <mergeCell ref="G39:H39"/>
    <mergeCell ref="G40:H40"/>
    <mergeCell ref="G41:H41"/>
    <mergeCell ref="D28:E28"/>
    <mergeCell ref="D24:E24"/>
    <mergeCell ref="D25:E25"/>
    <mergeCell ref="D23:E23"/>
    <mergeCell ref="D27:E27"/>
    <mergeCell ref="E7:H8"/>
    <mergeCell ref="E9:H10"/>
    <mergeCell ref="E11:H12"/>
    <mergeCell ref="E13:H14"/>
    <mergeCell ref="G18:H18"/>
    <mergeCell ref="E15:H16"/>
    <mergeCell ref="A1:F3"/>
    <mergeCell ref="A4:C4"/>
    <mergeCell ref="D4:E4"/>
    <mergeCell ref="D15:D16"/>
    <mergeCell ref="D13:D14"/>
    <mergeCell ref="D11:D12"/>
    <mergeCell ref="D9:D10"/>
    <mergeCell ref="D7:D8"/>
    <mergeCell ref="F4:H4"/>
    <mergeCell ref="H1:H3"/>
    <mergeCell ref="A7:C8"/>
    <mergeCell ref="A14:C14"/>
    <mergeCell ref="A13:C13"/>
    <mergeCell ref="A12:C12"/>
    <mergeCell ref="A11:C11"/>
    <mergeCell ref="D6:H6"/>
    <mergeCell ref="G21:H21"/>
    <mergeCell ref="G22:H22"/>
    <mergeCell ref="I18:J18"/>
    <mergeCell ref="G19:H19"/>
    <mergeCell ref="G20:H20"/>
    <mergeCell ref="I19:J27"/>
    <mergeCell ref="G23:H23"/>
    <mergeCell ref="G24:H24"/>
    <mergeCell ref="G25:H25"/>
    <mergeCell ref="A10:C10"/>
    <mergeCell ref="D45:E45"/>
    <mergeCell ref="D44:E44"/>
    <mergeCell ref="D34:E34"/>
    <mergeCell ref="D40:E40"/>
    <mergeCell ref="D42:E42"/>
    <mergeCell ref="D38:E38"/>
    <mergeCell ref="D35:E35"/>
    <mergeCell ref="D29:E29"/>
    <mergeCell ref="D37:E37"/>
    <mergeCell ref="A15:C15"/>
    <mergeCell ref="D21:E21"/>
    <mergeCell ref="D22:E22"/>
    <mergeCell ref="D18:E18"/>
    <mergeCell ref="D19:E19"/>
    <mergeCell ref="D20:E20"/>
  </mergeCells>
  <phoneticPr fontId="0" type="noConversion"/>
  <conditionalFormatting sqref="F19:F47">
    <cfRule type="cellIs" dxfId="13" priority="25" operator="equal">
      <formula>3</formula>
    </cfRule>
    <cfRule type="colorScale" priority="26">
      <colorScale>
        <cfvo type="num" val="0"/>
        <cfvo type="num" val="1"/>
        <cfvo type="num" val="2"/>
        <color rgb="FFFF0000"/>
        <color rgb="FFFF0000"/>
        <color rgb="FFFFFF00"/>
      </colorScale>
    </cfRule>
  </conditionalFormatting>
  <dataValidations count="1">
    <dataValidation type="list" allowBlank="1" showInputMessage="1" showErrorMessage="1" errorTitle="Incorrect value" error="Incorrect value- please choose between NA, 0, 1, 2, 3" sqref="F19:F47" xr:uid="{00000000-0002-0000-0200-000000000000}">
      <formula1>Ocena</formula1>
    </dataValidation>
  </dataValidations>
  <hyperlinks>
    <hyperlink ref="A10" location="'ISO 9001 based requirements'!B18" display="QUALITY MANAGEMENT" xr:uid="{00000000-0004-0000-0200-000000000000}"/>
    <hyperlink ref="A10:C10" location="'ISO 9001'!I19" display="QUALITY MANAGEMENT" xr:uid="{00000000-0004-0000-0200-000001000000}"/>
    <hyperlink ref="A11" location="'ISO 9001'!I19" display="QUALITY MANAGEMENT" xr:uid="{00000000-0004-0000-0200-000002000000}"/>
    <hyperlink ref="A12" location="'Basic requirements'!G41" display="MATERIAL MANAGEMENT" xr:uid="{00000000-0004-0000-0200-000003000000}"/>
    <hyperlink ref="A11:C11" location="'ISO 9001'!I28" display="NONCONFORMING MATERIAL MANAGEMENT" xr:uid="{00000000-0004-0000-0200-000004000000}"/>
    <hyperlink ref="A12:C12" location="'ISO 9001'!I31" display="NEW PRODUCT INTRODUCTION" xr:uid="{00000000-0004-0000-0200-000005000000}"/>
    <hyperlink ref="A13:C13" location="'ISO 9001'!I37" display="FACILITY MANAGEMENT" xr:uid="{00000000-0004-0000-0200-000006000000}"/>
    <hyperlink ref="A14:C14" location="'ISO 9001'!I39" display="IMPROVEMENT PROCESSES" xr:uid="{00000000-0004-0000-0200-000007000000}"/>
    <hyperlink ref="A15:C15" location="'ISO 9001'!I44" display="MATERIAL MANAGEMENT" xr:uid="{00000000-0004-0000-0200-000008000000}"/>
  </hyperlinks>
  <printOptions horizontalCentered="1"/>
  <pageMargins left="0.25" right="0.25" top="0.5" bottom="0.75" header="0.3" footer="0.3"/>
  <pageSetup paperSize="9" scale="67" fitToHeight="0" orientation="portrait" r:id="rId1"/>
  <headerFooter>
    <oddHeader>&amp;C&amp;"Arial,Regular"&amp;10GLOBAL SUPPLIER ASSESSMENT FORM</oddHeader>
    <oddFooter>&amp;L&amp;"Arial,Regular"&amp;10&amp;K0000FFDate:  2016 August 25                   Revision Level:  DDC:  169760                           QSD:10000035618  &amp;C&amp;"Arial,Regular"&amp;10Owner: &amp;K0000FFGlobal SQE Council&amp;R&amp;"Arial,Regular"&amp;10Page&amp;Pof&amp;N</oddFooter>
  </headerFooter>
  <rowBreaks count="2" manualBreakCount="2">
    <brk id="29" max="9" man="1"/>
    <brk id="43" max="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topLeftCell="A19" zoomScaleSheetLayoutView="100" workbookViewId="0">
      <selection activeCell="F21" sqref="F21"/>
    </sheetView>
  </sheetViews>
  <sheetFormatPr defaultColWidth="9.140625" defaultRowHeight="15" x14ac:dyDescent="0.25"/>
  <cols>
    <col min="1" max="1" width="3.85546875" customWidth="1"/>
    <col min="2" max="2" width="9" customWidth="1"/>
    <col min="3" max="3" width="56.42578125" customWidth="1"/>
    <col min="4" max="4" width="6" customWidth="1"/>
    <col min="5" max="5" width="19.7109375" customWidth="1"/>
    <col min="6" max="6" width="8.7109375" customWidth="1"/>
    <col min="7" max="7" width="29.42578125" customWidth="1"/>
    <col min="8" max="8" width="13.5703125" customWidth="1"/>
  </cols>
  <sheetData>
    <row r="1" spans="1:8" ht="15" customHeight="1" x14ac:dyDescent="0.25">
      <c r="A1" s="497" t="s">
        <v>71</v>
      </c>
      <c r="B1" s="497"/>
      <c r="C1" s="497"/>
      <c r="D1" s="497"/>
      <c r="E1" s="497"/>
      <c r="F1" s="497"/>
      <c r="G1" s="499"/>
      <c r="H1" s="499"/>
    </row>
    <row r="2" spans="1:8" ht="15" customHeight="1" x14ac:dyDescent="0.25">
      <c r="A2" s="497"/>
      <c r="B2" s="497"/>
      <c r="C2" s="497"/>
      <c r="D2" s="497"/>
      <c r="E2" s="497"/>
      <c r="F2" s="497"/>
      <c r="G2" s="499"/>
      <c r="H2" s="499"/>
    </row>
    <row r="3" spans="1:8" ht="15" customHeight="1" x14ac:dyDescent="0.25">
      <c r="A3" s="498"/>
      <c r="B3" s="498"/>
      <c r="C3" s="498"/>
      <c r="D3" s="498"/>
      <c r="E3" s="498"/>
      <c r="F3" s="498"/>
      <c r="G3" s="500"/>
      <c r="H3" s="500"/>
    </row>
    <row r="4" spans="1:8" ht="14.1" customHeight="1" x14ac:dyDescent="0.25">
      <c r="A4" s="187" t="s">
        <v>276</v>
      </c>
      <c r="B4" s="187"/>
      <c r="C4" s="187"/>
      <c r="D4" s="427" t="str">
        <f>Summary!H4</f>
        <v/>
      </c>
      <c r="E4" s="428"/>
      <c r="F4" s="187" t="s">
        <v>277</v>
      </c>
      <c r="G4" s="187"/>
      <c r="H4" s="19"/>
    </row>
    <row r="5" spans="1:8" ht="14.1" customHeight="1" x14ac:dyDescent="0.25">
      <c r="A5" s="73"/>
      <c r="B5" s="73"/>
      <c r="C5" s="74"/>
      <c r="D5" s="74"/>
      <c r="E5" s="74"/>
      <c r="F5" s="74"/>
      <c r="G5" s="74"/>
      <c r="H5" s="75"/>
    </row>
    <row r="6" spans="1:8" ht="14.1" customHeight="1" x14ac:dyDescent="0.25">
      <c r="A6" s="78"/>
      <c r="B6" s="87"/>
      <c r="C6" s="87"/>
      <c r="D6" s="366" t="s">
        <v>243</v>
      </c>
      <c r="E6" s="366"/>
      <c r="F6" s="366"/>
      <c r="G6" s="366"/>
      <c r="H6" s="366"/>
    </row>
    <row r="7" spans="1:8" ht="14.1" customHeight="1" x14ac:dyDescent="0.25">
      <c r="A7" s="501" t="s">
        <v>236</v>
      </c>
      <c r="B7" s="502"/>
      <c r="C7" s="503"/>
      <c r="D7" s="366" t="s">
        <v>262</v>
      </c>
      <c r="E7" s="413" t="s">
        <v>69</v>
      </c>
      <c r="F7" s="413"/>
      <c r="G7" s="413"/>
      <c r="H7" s="413"/>
    </row>
    <row r="8" spans="1:8" ht="14.1" customHeight="1" x14ac:dyDescent="0.25">
      <c r="A8" s="504"/>
      <c r="B8" s="505"/>
      <c r="C8" s="506"/>
      <c r="D8" s="366"/>
      <c r="E8" s="413"/>
      <c r="F8" s="413"/>
      <c r="G8" s="413"/>
      <c r="H8" s="413"/>
    </row>
    <row r="9" spans="1:8" ht="14.1" customHeight="1" x14ac:dyDescent="0.25">
      <c r="A9" s="513"/>
      <c r="B9" s="514"/>
      <c r="C9" s="515"/>
      <c r="D9" s="422">
        <v>0</v>
      </c>
      <c r="E9" s="366" t="s">
        <v>108</v>
      </c>
      <c r="F9" s="366"/>
      <c r="G9" s="366"/>
      <c r="H9" s="366"/>
    </row>
    <row r="10" spans="1:8" ht="14.1" customHeight="1" x14ac:dyDescent="0.25">
      <c r="A10" s="507" t="s">
        <v>230</v>
      </c>
      <c r="B10" s="508"/>
      <c r="C10" s="509"/>
      <c r="D10" s="422"/>
      <c r="E10" s="366"/>
      <c r="F10" s="366"/>
      <c r="G10" s="366"/>
      <c r="H10" s="366"/>
    </row>
    <row r="11" spans="1:8" ht="14.1" customHeight="1" x14ac:dyDescent="0.25">
      <c r="A11" s="507" t="s">
        <v>233</v>
      </c>
      <c r="B11" s="508"/>
      <c r="C11" s="509"/>
      <c r="D11" s="422">
        <v>1</v>
      </c>
      <c r="E11" s="413" t="s">
        <v>5</v>
      </c>
      <c r="F11" s="413"/>
      <c r="G11" s="413"/>
      <c r="H11" s="413"/>
    </row>
    <row r="12" spans="1:8" ht="14.1" customHeight="1" x14ac:dyDescent="0.25">
      <c r="A12" s="507" t="s">
        <v>234</v>
      </c>
      <c r="B12" s="508"/>
      <c r="C12" s="509"/>
      <c r="D12" s="422"/>
      <c r="E12" s="413"/>
      <c r="F12" s="413"/>
      <c r="G12" s="413"/>
      <c r="H12" s="413"/>
    </row>
    <row r="13" spans="1:8" ht="14.1" customHeight="1" x14ac:dyDescent="0.25">
      <c r="A13" s="507" t="s">
        <v>228</v>
      </c>
      <c r="B13" s="508"/>
      <c r="C13" s="509"/>
      <c r="D13" s="423">
        <v>2</v>
      </c>
      <c r="E13" s="413" t="s">
        <v>111</v>
      </c>
      <c r="F13" s="413"/>
      <c r="G13" s="413"/>
      <c r="H13" s="413"/>
    </row>
    <row r="14" spans="1:8" ht="14.1" customHeight="1" x14ac:dyDescent="0.25">
      <c r="A14" s="507" t="s">
        <v>231</v>
      </c>
      <c r="B14" s="508"/>
      <c r="C14" s="509"/>
      <c r="D14" s="423"/>
      <c r="E14" s="413"/>
      <c r="F14" s="413"/>
      <c r="G14" s="413"/>
      <c r="H14" s="413"/>
    </row>
    <row r="15" spans="1:8" ht="14.1" customHeight="1" x14ac:dyDescent="0.25">
      <c r="A15" s="507" t="s">
        <v>26</v>
      </c>
      <c r="B15" s="508"/>
      <c r="C15" s="509"/>
      <c r="D15" s="424">
        <v>3</v>
      </c>
      <c r="E15" s="413" t="s">
        <v>4</v>
      </c>
      <c r="F15" s="413"/>
      <c r="G15" s="413"/>
      <c r="H15" s="413"/>
    </row>
    <row r="16" spans="1:8" ht="14.1" customHeight="1" x14ac:dyDescent="0.25">
      <c r="A16" s="510"/>
      <c r="B16" s="511"/>
      <c r="C16" s="512"/>
      <c r="D16" s="424"/>
      <c r="E16" s="413"/>
      <c r="F16" s="413"/>
      <c r="G16" s="413"/>
      <c r="H16" s="413"/>
    </row>
    <row r="17" spans="1:8" ht="14.1" customHeight="1" x14ac:dyDescent="0.25">
      <c r="A17" s="76"/>
      <c r="B17" s="76"/>
      <c r="C17" s="77"/>
      <c r="D17" s="77"/>
      <c r="E17" s="77"/>
      <c r="F17" s="77"/>
      <c r="G17" s="77"/>
      <c r="H17" s="75"/>
    </row>
    <row r="18" spans="1:8" x14ac:dyDescent="0.25">
      <c r="A18" s="1"/>
      <c r="B18" s="1" t="s">
        <v>27</v>
      </c>
      <c r="C18" s="56" t="s">
        <v>200</v>
      </c>
      <c r="D18" s="463" t="s">
        <v>198</v>
      </c>
      <c r="E18" s="464"/>
      <c r="F18" s="55" t="s">
        <v>225</v>
      </c>
      <c r="G18" s="102" t="s">
        <v>197</v>
      </c>
      <c r="H18" s="55" t="s">
        <v>235</v>
      </c>
    </row>
    <row r="19" spans="1:8" ht="71.25" customHeight="1" x14ac:dyDescent="0.25">
      <c r="A19" s="13">
        <v>1</v>
      </c>
      <c r="B19" s="13" t="s">
        <v>40</v>
      </c>
      <c r="C19" s="14" t="s">
        <v>117</v>
      </c>
      <c r="D19" s="459" t="s">
        <v>322</v>
      </c>
      <c r="E19" s="460"/>
      <c r="F19" s="3" t="s">
        <v>70</v>
      </c>
      <c r="G19" s="103"/>
      <c r="H19" s="523" t="s">
        <v>230</v>
      </c>
    </row>
    <row r="20" spans="1:8" ht="34.5" customHeight="1" x14ac:dyDescent="0.25">
      <c r="A20" s="95">
        <v>2</v>
      </c>
      <c r="B20" s="95" t="s">
        <v>40</v>
      </c>
      <c r="C20" s="97" t="s">
        <v>118</v>
      </c>
      <c r="D20" s="456" t="s">
        <v>207</v>
      </c>
      <c r="E20" s="457"/>
      <c r="F20" s="3" t="s">
        <v>70</v>
      </c>
      <c r="G20" s="104"/>
      <c r="H20" s="524"/>
    </row>
    <row r="21" spans="1:8" ht="63.75" customHeight="1" x14ac:dyDescent="0.25">
      <c r="A21" s="13">
        <v>3</v>
      </c>
      <c r="B21" s="13" t="s">
        <v>40</v>
      </c>
      <c r="C21" s="14" t="s">
        <v>208</v>
      </c>
      <c r="D21" s="459" t="s">
        <v>209</v>
      </c>
      <c r="E21" s="460"/>
      <c r="F21" s="3" t="s">
        <v>70</v>
      </c>
      <c r="G21" s="106"/>
      <c r="H21" s="108" t="s">
        <v>233</v>
      </c>
    </row>
    <row r="22" spans="1:8" ht="45.75" customHeight="1" x14ac:dyDescent="0.25">
      <c r="A22" s="110">
        <v>4</v>
      </c>
      <c r="B22" s="100" t="s">
        <v>286</v>
      </c>
      <c r="C22" s="64" t="s">
        <v>39</v>
      </c>
      <c r="D22" s="459" t="s">
        <v>36</v>
      </c>
      <c r="E22" s="516"/>
      <c r="F22" s="3" t="s">
        <v>70</v>
      </c>
      <c r="G22" s="105"/>
      <c r="H22" s="520" t="s">
        <v>234</v>
      </c>
    </row>
    <row r="23" spans="1:8" ht="57" customHeight="1" x14ac:dyDescent="0.25">
      <c r="A23" s="95">
        <v>5</v>
      </c>
      <c r="B23" s="96" t="s">
        <v>286</v>
      </c>
      <c r="C23" s="92" t="s">
        <v>41</v>
      </c>
      <c r="D23" s="456" t="s">
        <v>42</v>
      </c>
      <c r="E23" s="494"/>
      <c r="F23" s="3" t="s">
        <v>70</v>
      </c>
      <c r="G23" s="104"/>
      <c r="H23" s="521"/>
    </row>
    <row r="24" spans="1:8" ht="54" customHeight="1" x14ac:dyDescent="0.25">
      <c r="A24" s="95">
        <v>6</v>
      </c>
      <c r="B24" s="95" t="s">
        <v>286</v>
      </c>
      <c r="C24" s="92" t="s">
        <v>59</v>
      </c>
      <c r="D24" s="456" t="s">
        <v>35</v>
      </c>
      <c r="E24" s="457"/>
      <c r="F24" s="3" t="s">
        <v>70</v>
      </c>
      <c r="G24" s="104"/>
      <c r="H24" s="521"/>
    </row>
    <row r="25" spans="1:8" ht="41.25" customHeight="1" x14ac:dyDescent="0.25">
      <c r="A25" s="110">
        <v>7</v>
      </c>
      <c r="B25" s="100" t="s">
        <v>286</v>
      </c>
      <c r="C25" s="64" t="s">
        <v>43</v>
      </c>
      <c r="D25" s="459" t="s">
        <v>36</v>
      </c>
      <c r="E25" s="460"/>
      <c r="F25" s="3" t="s">
        <v>70</v>
      </c>
      <c r="G25" s="104"/>
      <c r="H25" s="521"/>
    </row>
    <row r="26" spans="1:8" ht="55.5" customHeight="1" x14ac:dyDescent="0.25">
      <c r="A26" s="95">
        <v>8</v>
      </c>
      <c r="B26" s="95" t="s">
        <v>286</v>
      </c>
      <c r="C26" s="92" t="s">
        <v>60</v>
      </c>
      <c r="D26" s="456" t="s">
        <v>44</v>
      </c>
      <c r="E26" s="457"/>
      <c r="F26" s="3" t="s">
        <v>70</v>
      </c>
      <c r="G26" s="104"/>
      <c r="H26" s="521"/>
    </row>
    <row r="27" spans="1:8" ht="102.75" customHeight="1" x14ac:dyDescent="0.25">
      <c r="A27" s="110">
        <v>9</v>
      </c>
      <c r="B27" s="100" t="s">
        <v>40</v>
      </c>
      <c r="C27" s="14" t="s">
        <v>210</v>
      </c>
      <c r="D27" s="459" t="s">
        <v>211</v>
      </c>
      <c r="E27" s="460"/>
      <c r="F27" s="3" t="s">
        <v>70</v>
      </c>
      <c r="G27" s="106"/>
      <c r="H27" s="521"/>
    </row>
    <row r="28" spans="1:8" ht="67.5" customHeight="1" x14ac:dyDescent="0.25">
      <c r="A28" s="110">
        <v>10</v>
      </c>
      <c r="B28" s="100" t="s">
        <v>40</v>
      </c>
      <c r="C28" s="14" t="s">
        <v>223</v>
      </c>
      <c r="D28" s="459" t="s">
        <v>224</v>
      </c>
      <c r="E28" s="460"/>
      <c r="F28" s="3" t="s">
        <v>70</v>
      </c>
      <c r="G28" s="104"/>
      <c r="H28" s="521"/>
    </row>
    <row r="29" spans="1:8" ht="45" customHeight="1" x14ac:dyDescent="0.25">
      <c r="A29" s="95">
        <v>11</v>
      </c>
      <c r="B29" s="95" t="s">
        <v>286</v>
      </c>
      <c r="C29" s="92" t="s">
        <v>119</v>
      </c>
      <c r="D29" s="456" t="s">
        <v>36</v>
      </c>
      <c r="E29" s="494"/>
      <c r="F29" s="3" t="s">
        <v>70</v>
      </c>
      <c r="G29" s="106"/>
      <c r="H29" s="521"/>
    </row>
    <row r="30" spans="1:8" ht="36" customHeight="1" x14ac:dyDescent="0.25">
      <c r="A30" s="95">
        <v>12</v>
      </c>
      <c r="B30" s="95" t="s">
        <v>286</v>
      </c>
      <c r="C30" s="64" t="s">
        <v>38</v>
      </c>
      <c r="D30" s="459" t="s">
        <v>36</v>
      </c>
      <c r="E30" s="460"/>
      <c r="F30" s="3" t="s">
        <v>70</v>
      </c>
      <c r="G30" s="104"/>
      <c r="H30" s="521"/>
    </row>
    <row r="31" spans="1:8" ht="50.25" customHeight="1" x14ac:dyDescent="0.25">
      <c r="A31" s="95">
        <v>13</v>
      </c>
      <c r="B31" s="96" t="s">
        <v>286</v>
      </c>
      <c r="C31" s="92" t="s">
        <v>45</v>
      </c>
      <c r="D31" s="456" t="s">
        <v>37</v>
      </c>
      <c r="E31" s="494"/>
      <c r="F31" s="3" t="s">
        <v>70</v>
      </c>
      <c r="G31" s="104"/>
      <c r="H31" s="522"/>
    </row>
    <row r="32" spans="1:8" ht="132" customHeight="1" x14ac:dyDescent="0.25">
      <c r="A32" s="95">
        <v>14</v>
      </c>
      <c r="B32" s="95" t="s">
        <v>40</v>
      </c>
      <c r="C32" s="97" t="s">
        <v>67</v>
      </c>
      <c r="D32" s="495" t="s">
        <v>120</v>
      </c>
      <c r="E32" s="496"/>
      <c r="F32" s="3" t="s">
        <v>70</v>
      </c>
      <c r="G32" s="104"/>
      <c r="H32" s="520" t="s">
        <v>228</v>
      </c>
    </row>
    <row r="33" spans="1:8" ht="64.5" customHeight="1" x14ac:dyDescent="0.25">
      <c r="A33" s="95">
        <v>15</v>
      </c>
      <c r="B33" s="95" t="s">
        <v>40</v>
      </c>
      <c r="C33" s="97" t="s">
        <v>212</v>
      </c>
      <c r="D33" s="456" t="s">
        <v>213</v>
      </c>
      <c r="E33" s="457"/>
      <c r="F33" s="3" t="s">
        <v>70</v>
      </c>
      <c r="G33" s="104"/>
      <c r="H33" s="521"/>
    </row>
    <row r="34" spans="1:8" ht="77.25" customHeight="1" x14ac:dyDescent="0.25">
      <c r="A34" s="95">
        <v>16</v>
      </c>
      <c r="B34" s="95" t="s">
        <v>40</v>
      </c>
      <c r="C34" s="97" t="s">
        <v>214</v>
      </c>
      <c r="D34" s="456" t="s">
        <v>215</v>
      </c>
      <c r="E34" s="457"/>
      <c r="F34" s="3" t="s">
        <v>70</v>
      </c>
      <c r="G34" s="106"/>
      <c r="H34" s="521"/>
    </row>
    <row r="35" spans="1:8" ht="60.75" customHeight="1" x14ac:dyDescent="0.25">
      <c r="A35" s="95">
        <v>17</v>
      </c>
      <c r="B35" s="95" t="s">
        <v>40</v>
      </c>
      <c r="C35" s="97" t="s">
        <v>216</v>
      </c>
      <c r="D35" s="456" t="s">
        <v>217</v>
      </c>
      <c r="E35" s="457"/>
      <c r="F35" s="3" t="s">
        <v>70</v>
      </c>
      <c r="G35" s="106"/>
      <c r="H35" s="521"/>
    </row>
    <row r="36" spans="1:8" ht="121.5" customHeight="1" x14ac:dyDescent="0.25">
      <c r="A36" s="95">
        <v>18</v>
      </c>
      <c r="B36" s="95" t="s">
        <v>40</v>
      </c>
      <c r="C36" s="97" t="s">
        <v>218</v>
      </c>
      <c r="D36" s="456" t="s">
        <v>115</v>
      </c>
      <c r="E36" s="457"/>
      <c r="F36" s="3" t="s">
        <v>70</v>
      </c>
      <c r="G36" s="106"/>
      <c r="H36" s="522"/>
    </row>
    <row r="37" spans="1:8" ht="28.5" customHeight="1" x14ac:dyDescent="0.25">
      <c r="A37" s="13">
        <v>19</v>
      </c>
      <c r="B37" s="13" t="s">
        <v>286</v>
      </c>
      <c r="C37" s="92" t="s">
        <v>46</v>
      </c>
      <c r="D37" s="459" t="s">
        <v>47</v>
      </c>
      <c r="E37" s="460"/>
      <c r="F37" s="3" t="s">
        <v>70</v>
      </c>
      <c r="G37" s="104"/>
      <c r="H37" s="517" t="s">
        <v>231</v>
      </c>
    </row>
    <row r="38" spans="1:8" ht="112.5" x14ac:dyDescent="0.25">
      <c r="A38" s="13">
        <v>20</v>
      </c>
      <c r="B38" s="13" t="s">
        <v>40</v>
      </c>
      <c r="C38" s="14" t="s">
        <v>48</v>
      </c>
      <c r="D38" s="459" t="s">
        <v>219</v>
      </c>
      <c r="E38" s="460"/>
      <c r="F38" s="3" t="s">
        <v>70</v>
      </c>
      <c r="G38" s="106"/>
      <c r="H38" s="518"/>
    </row>
    <row r="39" spans="1:8" ht="91.5" customHeight="1" x14ac:dyDescent="0.25">
      <c r="A39" s="13">
        <v>21</v>
      </c>
      <c r="B39" s="13" t="s">
        <v>40</v>
      </c>
      <c r="C39" s="14" t="s">
        <v>49</v>
      </c>
      <c r="D39" s="459" t="s">
        <v>121</v>
      </c>
      <c r="E39" s="460"/>
      <c r="F39" s="3" t="s">
        <v>70</v>
      </c>
      <c r="G39" s="104"/>
      <c r="H39" s="519"/>
    </row>
    <row r="40" spans="1:8" s="93" customFormat="1" ht="36.75" customHeight="1" x14ac:dyDescent="0.25">
      <c r="A40" s="91">
        <v>22</v>
      </c>
      <c r="B40" s="91" t="s">
        <v>286</v>
      </c>
      <c r="C40" s="64" t="s">
        <v>50</v>
      </c>
      <c r="D40" s="459" t="s">
        <v>51</v>
      </c>
      <c r="E40" s="493"/>
      <c r="F40" s="3" t="s">
        <v>70</v>
      </c>
      <c r="G40" s="104"/>
      <c r="H40" s="517" t="s">
        <v>26</v>
      </c>
    </row>
    <row r="41" spans="1:8" ht="108" customHeight="1" x14ac:dyDescent="0.25">
      <c r="A41" s="13">
        <v>23</v>
      </c>
      <c r="B41" s="13" t="s">
        <v>40</v>
      </c>
      <c r="C41" s="14" t="s">
        <v>220</v>
      </c>
      <c r="D41" s="459" t="s">
        <v>221</v>
      </c>
      <c r="E41" s="460"/>
      <c r="F41" s="3" t="s">
        <v>70</v>
      </c>
      <c r="G41" s="104"/>
      <c r="H41" s="518"/>
    </row>
    <row r="42" spans="1:8" ht="42.75" customHeight="1" x14ac:dyDescent="0.25">
      <c r="A42" s="13">
        <v>24</v>
      </c>
      <c r="B42" s="13" t="s">
        <v>40</v>
      </c>
      <c r="C42" s="14" t="s">
        <v>52</v>
      </c>
      <c r="D42" s="459" t="s">
        <v>222</v>
      </c>
      <c r="E42" s="460"/>
      <c r="F42" s="3" t="s">
        <v>70</v>
      </c>
      <c r="G42" s="104"/>
      <c r="H42" s="519"/>
    </row>
    <row r="43" spans="1:8" x14ac:dyDescent="0.25">
      <c r="A43" s="2"/>
      <c r="B43" s="2"/>
    </row>
    <row r="44" spans="1:8" x14ac:dyDescent="0.25">
      <c r="B44" s="2"/>
    </row>
    <row r="45" spans="1:8" x14ac:dyDescent="0.25">
      <c r="A45" t="s">
        <v>122</v>
      </c>
      <c r="B45" s="2"/>
    </row>
  </sheetData>
  <protectedRanges>
    <protectedRange sqref="G32:H42 G27:H29 G25:H25 G19:H23 F19:F42" name="Score plus comments_2"/>
    <protectedRange sqref="G24:H24" name="Score plus comments"/>
    <protectedRange sqref="G26:H26" name="Score plus comments_1"/>
    <protectedRange sqref="G30:H31" name="Score plus comments_4"/>
  </protectedRanges>
  <mergeCells count="55">
    <mergeCell ref="H40:H42"/>
    <mergeCell ref="H32:H36"/>
    <mergeCell ref="H37:H39"/>
    <mergeCell ref="H19:H20"/>
    <mergeCell ref="H22:H31"/>
    <mergeCell ref="D22:E22"/>
    <mergeCell ref="A14:C14"/>
    <mergeCell ref="A13:C13"/>
    <mergeCell ref="A12:C12"/>
    <mergeCell ref="D11:D12"/>
    <mergeCell ref="E11:H12"/>
    <mergeCell ref="D13:D14"/>
    <mergeCell ref="E13:H14"/>
    <mergeCell ref="D18:E18"/>
    <mergeCell ref="D20:E20"/>
    <mergeCell ref="D21:E21"/>
    <mergeCell ref="A7:C8"/>
    <mergeCell ref="D6:H6"/>
    <mergeCell ref="D7:D8"/>
    <mergeCell ref="E7:H8"/>
    <mergeCell ref="D19:E19"/>
    <mergeCell ref="A10:C10"/>
    <mergeCell ref="D15:D16"/>
    <mergeCell ref="E15:H16"/>
    <mergeCell ref="A11:C11"/>
    <mergeCell ref="A16:C16"/>
    <mergeCell ref="A15:C15"/>
    <mergeCell ref="D9:D10"/>
    <mergeCell ref="E9:H10"/>
    <mergeCell ref="A9:C9"/>
    <mergeCell ref="A1:F3"/>
    <mergeCell ref="G1:H3"/>
    <mergeCell ref="A4:C4"/>
    <mergeCell ref="D4:E4"/>
    <mergeCell ref="F4:G4"/>
    <mergeCell ref="D35:E35"/>
    <mergeCell ref="D36:E36"/>
    <mergeCell ref="D40:E40"/>
    <mergeCell ref="D34:E34"/>
    <mergeCell ref="D23:E23"/>
    <mergeCell ref="D31:E31"/>
    <mergeCell ref="D29:E29"/>
    <mergeCell ref="D30:E30"/>
    <mergeCell ref="D32:E32"/>
    <mergeCell ref="D33:E33"/>
    <mergeCell ref="D27:E27"/>
    <mergeCell ref="D26:E26"/>
    <mergeCell ref="D24:E24"/>
    <mergeCell ref="D28:E28"/>
    <mergeCell ref="D25:E25"/>
    <mergeCell ref="D42:E42"/>
    <mergeCell ref="D38:E38"/>
    <mergeCell ref="D39:E39"/>
    <mergeCell ref="D37:E37"/>
    <mergeCell ref="D41:E41"/>
  </mergeCells>
  <phoneticPr fontId="0" type="noConversion"/>
  <conditionalFormatting sqref="F19:F42">
    <cfRule type="cellIs" dxfId="12" priority="21" operator="equal">
      <formula>3</formula>
    </cfRule>
    <cfRule type="colorScale" priority="22">
      <colorScale>
        <cfvo type="num" val="0"/>
        <cfvo type="num" val="1"/>
        <cfvo type="num" val="2"/>
        <color rgb="FFFF0000"/>
        <color rgb="FFFF0000"/>
        <color rgb="FFFFFF00"/>
      </colorScale>
    </cfRule>
  </conditionalFormatting>
  <conditionalFormatting sqref="G41">
    <cfRule type="cellIs" dxfId="11" priority="1" operator="equal">
      <formula>3</formula>
    </cfRule>
    <cfRule type="colorScale" priority="2">
      <colorScale>
        <cfvo type="num" val="0"/>
        <cfvo type="num" val="1"/>
        <cfvo type="num" val="2"/>
        <color rgb="FFFF0000"/>
        <color rgb="FFFF0000"/>
        <color rgb="FFFFFF00"/>
      </colorScale>
    </cfRule>
  </conditionalFormatting>
  <conditionalFormatting sqref="G19:G26 G38 G28:G36 G42">
    <cfRule type="cellIs" dxfId="10" priority="11" operator="equal">
      <formula>3</formula>
    </cfRule>
    <cfRule type="colorScale" priority="12">
      <colorScale>
        <cfvo type="num" val="0"/>
        <cfvo type="num" val="1"/>
        <cfvo type="num" val="2"/>
        <color rgb="FFFF0000"/>
        <color rgb="FFFF0000"/>
        <color rgb="FFFFFF00"/>
      </colorScale>
    </cfRule>
  </conditionalFormatting>
  <conditionalFormatting sqref="G37">
    <cfRule type="cellIs" dxfId="9" priority="9" operator="equal">
      <formula>3</formula>
    </cfRule>
    <cfRule type="colorScale" priority="10">
      <colorScale>
        <cfvo type="num" val="0"/>
        <cfvo type="num" val="1"/>
        <cfvo type="num" val="2"/>
        <color rgb="FFFF0000"/>
        <color rgb="FFFF0000"/>
        <color rgb="FFFFFF00"/>
      </colorScale>
    </cfRule>
  </conditionalFormatting>
  <conditionalFormatting sqref="G27">
    <cfRule type="cellIs" dxfId="8" priority="7" operator="equal">
      <formula>3</formula>
    </cfRule>
    <cfRule type="colorScale" priority="8">
      <colorScale>
        <cfvo type="num" val="0"/>
        <cfvo type="num" val="1"/>
        <cfvo type="num" val="2"/>
        <color rgb="FFFF0000"/>
        <color rgb="FFFF0000"/>
        <color rgb="FFFFFF00"/>
      </colorScale>
    </cfRule>
  </conditionalFormatting>
  <conditionalFormatting sqref="G39">
    <cfRule type="cellIs" dxfId="7" priority="5" operator="equal">
      <formula>3</formula>
    </cfRule>
    <cfRule type="colorScale" priority="6">
      <colorScale>
        <cfvo type="num" val="0"/>
        <cfvo type="num" val="1"/>
        <cfvo type="num" val="2"/>
        <color rgb="FFFF0000"/>
        <color rgb="FFFF0000"/>
        <color rgb="FFFFFF00"/>
      </colorScale>
    </cfRule>
  </conditionalFormatting>
  <conditionalFormatting sqref="G40">
    <cfRule type="cellIs" dxfId="6" priority="3" operator="equal">
      <formula>3</formula>
    </cfRule>
    <cfRule type="colorScale" priority="4">
      <colorScale>
        <cfvo type="num" val="0"/>
        <cfvo type="num" val="1"/>
        <cfvo type="num" val="2"/>
        <color rgb="FFFF0000"/>
        <color rgb="FFFF0000"/>
        <color rgb="FFFFFF00"/>
      </colorScale>
    </cfRule>
  </conditionalFormatting>
  <dataValidations count="1">
    <dataValidation type="list" allowBlank="1" showInputMessage="1" showErrorMessage="1" errorTitle="Incorrect value" error="Incorrect value- please choose between NA, 0, 1, 2, 3" sqref="F19:F42" xr:uid="{00000000-0002-0000-0300-000000000000}">
      <formula1>Ocena</formula1>
    </dataValidation>
  </dataValidations>
  <hyperlinks>
    <hyperlink ref="A10" location="'KEG specific requirements'!B19" display="SUB-SUPPLIER MANAGEMENT" xr:uid="{00000000-0004-0000-0300-000000000000}"/>
    <hyperlink ref="A11" location="'KEG specific requirements'!B21" display="MATERIAL MANAGEMENT" xr:uid="{00000000-0004-0000-0300-000001000000}"/>
    <hyperlink ref="A12" location="'KEG specific requirements'!B22" display="MANUFACTURING" xr:uid="{00000000-0004-0000-0300-000002000000}"/>
    <hyperlink ref="A13" location="'KEG specific requirements'!B23" display="NEW PRODUCT INTRODUCTION" xr:uid="{00000000-0004-0000-0300-000003000000}"/>
    <hyperlink ref="A14" location="'KEG specific requirements'!B30" display="FACILITY MANAGEMENT" xr:uid="{00000000-0004-0000-0300-000004000000}"/>
    <hyperlink ref="A15" location="'KEG specific requirements'!B32" display="IMPROVEMENT PROCESSES" xr:uid="{00000000-0004-0000-0300-000005000000}"/>
    <hyperlink ref="A10:C10" location="'TS 16949 &amp; ISO 13485'!H19" display="SUB-SUPPLIER MANAGEMENT" xr:uid="{00000000-0004-0000-0300-000006000000}"/>
    <hyperlink ref="A11:C11" location="'TS 16949 &amp; ISO 13485'!H21" display="MATERIAL MANAGEMENT" xr:uid="{00000000-0004-0000-0300-000007000000}"/>
    <hyperlink ref="A12:C12" location="'TS 16949 &amp; ISO 13485'!H22" display="MANUFACTURING" xr:uid="{00000000-0004-0000-0300-000008000000}"/>
    <hyperlink ref="A13:C13" location="'TS 16949 &amp; ISO 13485'!H32" display="NEW PRODUCT INTRODUCTION" xr:uid="{00000000-0004-0000-0300-000009000000}"/>
    <hyperlink ref="A14:C14" location="'TS 16949 &amp; ISO 13485'!H37" display="FACILITY MANAGEMENT" xr:uid="{00000000-0004-0000-0300-00000A000000}"/>
    <hyperlink ref="A15:C15" location="'TS 16949 &amp; ISO 13485'!H40" display="IMPROVEMENT PROCESS" xr:uid="{00000000-0004-0000-0300-00000B000000}"/>
  </hyperlinks>
  <printOptions horizontalCentered="1"/>
  <pageMargins left="0.25" right="0.25" top="0.5" bottom="0.75" header="0.3" footer="0.3"/>
  <pageSetup paperSize="9" scale="67" fitToHeight="0" orientation="portrait" r:id="rId1"/>
  <headerFooter>
    <oddHeader>&amp;C&amp;"Arial,Regular"&amp;10GLOBAL SUPPLIER ASSESSMENT FORM</oddHeader>
    <oddFooter>&amp;L&amp;"Arial,Regular"&amp;10&amp;K0000FFDate:  2016 August 25                   Revision Level:  DDC:  169760                           QSD:10000035618  &amp;C&amp;"Arial,Regular"&amp;10Owner: &amp;K0000FFGlobal SQE Council&amp;R&amp;"Arial,Regular"&amp;10Page&amp;Pof&amp;N</oddFooter>
  </headerFooter>
  <rowBreaks count="1" manualBreakCount="1">
    <brk id="32"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O36"/>
  <sheetViews>
    <sheetView showGridLines="0" zoomScale="70" zoomScaleSheetLayoutView="70" zoomScalePageLayoutView="80" workbookViewId="0">
      <selection activeCell="C20" sqref="C20"/>
    </sheetView>
  </sheetViews>
  <sheetFormatPr defaultColWidth="9.140625" defaultRowHeight="12.75" x14ac:dyDescent="0.2"/>
  <cols>
    <col min="1" max="1" width="11.42578125" style="26" customWidth="1"/>
    <col min="2" max="2" width="20.140625" style="31" customWidth="1"/>
    <col min="3" max="3" width="69.85546875" style="26" customWidth="1"/>
    <col min="4" max="4" width="11.5703125" style="26" customWidth="1"/>
    <col min="5" max="5" width="13" style="26" customWidth="1"/>
    <col min="6" max="6" width="13.85546875" style="26" customWidth="1"/>
    <col min="7" max="7" width="13.28515625" style="26" customWidth="1"/>
    <col min="8" max="8" width="8.5703125" style="26" hidden="1" customWidth="1"/>
    <col min="9" max="9" width="17.28515625" style="26" customWidth="1"/>
    <col min="10" max="10" width="44" style="27" customWidth="1"/>
    <col min="11" max="11" width="11.7109375" style="26" hidden="1" customWidth="1"/>
    <col min="12" max="12" width="14.7109375" style="26" hidden="1" customWidth="1"/>
    <col min="13" max="13" width="13" style="26" customWidth="1"/>
    <col min="14" max="14" width="6.42578125" style="26" hidden="1" customWidth="1"/>
    <col min="15" max="39" width="6.42578125" style="26" customWidth="1"/>
    <col min="40" max="16384" width="9.140625" style="26"/>
  </cols>
  <sheetData>
    <row r="1" spans="1:15" x14ac:dyDescent="0.2">
      <c r="A1" s="24"/>
      <c r="B1" s="25"/>
      <c r="C1" s="24"/>
      <c r="D1" s="24"/>
    </row>
    <row r="2" spans="1:15" ht="12.75" customHeight="1" x14ac:dyDescent="0.2">
      <c r="A2" s="525" t="s">
        <v>6</v>
      </c>
      <c r="B2" s="526"/>
      <c r="C2" s="526"/>
      <c r="D2" s="526"/>
      <c r="E2" s="526"/>
      <c r="F2" s="526"/>
      <c r="G2" s="526"/>
      <c r="H2" s="526"/>
      <c r="I2" s="526"/>
      <c r="J2" s="527"/>
    </row>
    <row r="3" spans="1:15" ht="12.75" customHeight="1" x14ac:dyDescent="0.2">
      <c r="A3" s="528"/>
      <c r="B3" s="529"/>
      <c r="C3" s="529"/>
      <c r="D3" s="529"/>
      <c r="E3" s="529"/>
      <c r="F3" s="529"/>
      <c r="G3" s="529"/>
      <c r="H3" s="529"/>
      <c r="I3" s="529"/>
      <c r="J3" s="530"/>
    </row>
    <row r="4" spans="1:15" ht="12.75" customHeight="1" x14ac:dyDescent="0.2">
      <c r="A4" s="528"/>
      <c r="B4" s="529"/>
      <c r="C4" s="529"/>
      <c r="D4" s="529"/>
      <c r="E4" s="529"/>
      <c r="F4" s="529"/>
      <c r="G4" s="529"/>
      <c r="H4" s="529"/>
      <c r="I4" s="529"/>
      <c r="J4" s="530"/>
    </row>
    <row r="5" spans="1:15" ht="12.75" customHeight="1" x14ac:dyDescent="0.2">
      <c r="A5" s="531"/>
      <c r="B5" s="532"/>
      <c r="C5" s="532"/>
      <c r="D5" s="532"/>
      <c r="E5" s="532"/>
      <c r="F5" s="532"/>
      <c r="G5" s="532"/>
      <c r="H5" s="532"/>
      <c r="I5" s="532"/>
      <c r="J5" s="533"/>
    </row>
    <row r="6" spans="1:15" ht="26.25" customHeight="1" x14ac:dyDescent="0.2">
      <c r="A6" s="24"/>
      <c r="B6" s="25"/>
      <c r="C6" s="24"/>
      <c r="D6" s="28"/>
      <c r="E6" s="29"/>
      <c r="F6" s="29"/>
      <c r="G6" s="29"/>
      <c r="H6" s="29"/>
      <c r="I6" s="29"/>
      <c r="J6" s="29"/>
    </row>
    <row r="7" spans="1:15" s="37" customFormat="1" ht="13.5" customHeight="1" thickBot="1" x14ac:dyDescent="0.35">
      <c r="A7" s="30"/>
      <c r="B7" s="32"/>
      <c r="C7" s="33"/>
      <c r="D7" s="34"/>
      <c r="E7" s="34"/>
      <c r="F7" s="35"/>
      <c r="G7" s="35"/>
      <c r="H7" s="35"/>
      <c r="I7" s="35"/>
      <c r="J7" s="36"/>
      <c r="N7" s="37" t="s">
        <v>11</v>
      </c>
    </row>
    <row r="8" spans="1:15" s="40" customFormat="1" ht="27" customHeight="1" x14ac:dyDescent="0.2">
      <c r="A8" s="124" t="s">
        <v>12</v>
      </c>
      <c r="B8" s="125" t="s">
        <v>91</v>
      </c>
      <c r="C8" s="126" t="s">
        <v>13</v>
      </c>
      <c r="D8" s="126" t="s">
        <v>14</v>
      </c>
      <c r="E8" s="126" t="s">
        <v>15</v>
      </c>
      <c r="F8" s="126" t="s">
        <v>16</v>
      </c>
      <c r="G8" s="126" t="s">
        <v>17</v>
      </c>
      <c r="H8" s="127" t="s">
        <v>18</v>
      </c>
      <c r="I8" s="127" t="s">
        <v>19</v>
      </c>
      <c r="J8" s="128" t="s">
        <v>20</v>
      </c>
      <c r="K8" s="38"/>
      <c r="L8" s="39" t="s">
        <v>21</v>
      </c>
      <c r="N8" s="40" t="s">
        <v>9</v>
      </c>
    </row>
    <row r="9" spans="1:15" ht="37.5" customHeight="1" x14ac:dyDescent="0.3">
      <c r="A9" s="41">
        <v>1</v>
      </c>
      <c r="B9" s="181" t="s">
        <v>417</v>
      </c>
      <c r="C9" s="182" t="s">
        <v>418</v>
      </c>
      <c r="D9" s="183"/>
      <c r="E9" s="184"/>
      <c r="F9" s="184"/>
      <c r="G9" s="183"/>
      <c r="H9" s="185">
        <f t="shared" ref="H9:H28" si="0">IF(G9=0,0,1)</f>
        <v>0</v>
      </c>
      <c r="I9" s="185"/>
      <c r="J9" s="186"/>
      <c r="K9" s="57" t="s">
        <v>22</v>
      </c>
      <c r="L9" s="58">
        <f ca="1">TODAY()</f>
        <v>43395</v>
      </c>
      <c r="N9" s="26" t="s">
        <v>7</v>
      </c>
    </row>
    <row r="10" spans="1:15" ht="33" customHeight="1" thickBot="1" x14ac:dyDescent="0.35">
      <c r="A10" s="41">
        <v>2</v>
      </c>
      <c r="B10" s="42"/>
      <c r="C10" s="43"/>
      <c r="D10" s="44"/>
      <c r="E10" s="45"/>
      <c r="F10" s="45"/>
      <c r="G10" s="46"/>
      <c r="H10" s="47">
        <f t="shared" si="0"/>
        <v>0</v>
      </c>
      <c r="I10" s="47"/>
      <c r="J10" s="48"/>
      <c r="K10" s="59" t="s">
        <v>23</v>
      </c>
      <c r="L10" s="60">
        <f ca="1">TODAY()+1</f>
        <v>43396</v>
      </c>
      <c r="N10" s="26" t="s">
        <v>8</v>
      </c>
    </row>
    <row r="11" spans="1:15" ht="30.75" customHeight="1" x14ac:dyDescent="0.3">
      <c r="A11" s="41">
        <v>3</v>
      </c>
      <c r="B11" s="42"/>
      <c r="C11" s="43"/>
      <c r="D11" s="44"/>
      <c r="E11" s="45"/>
      <c r="F11" s="45"/>
      <c r="G11" s="46"/>
      <c r="H11" s="47">
        <f t="shared" si="0"/>
        <v>0</v>
      </c>
      <c r="I11" s="47"/>
      <c r="J11" s="48"/>
      <c r="N11" s="26" t="s">
        <v>10</v>
      </c>
    </row>
    <row r="12" spans="1:15" ht="33.75" customHeight="1" x14ac:dyDescent="0.3">
      <c r="A12" s="41">
        <v>4</v>
      </c>
      <c r="B12" s="42"/>
      <c r="C12" s="43"/>
      <c r="D12" s="44"/>
      <c r="E12" s="45"/>
      <c r="F12" s="45"/>
      <c r="G12" s="46"/>
      <c r="H12" s="47">
        <f t="shared" si="0"/>
        <v>0</v>
      </c>
      <c r="I12" s="47"/>
      <c r="J12" s="48"/>
    </row>
    <row r="13" spans="1:15" ht="39" customHeight="1" x14ac:dyDescent="0.3">
      <c r="A13" s="41">
        <v>5</v>
      </c>
      <c r="B13" s="42"/>
      <c r="C13" s="43"/>
      <c r="D13" s="44"/>
      <c r="E13" s="45"/>
      <c r="F13" s="45"/>
      <c r="G13" s="46"/>
      <c r="H13" s="47">
        <f t="shared" si="0"/>
        <v>0</v>
      </c>
      <c r="I13" s="47"/>
      <c r="J13" s="48"/>
    </row>
    <row r="14" spans="1:15" ht="39" customHeight="1" x14ac:dyDescent="0.3">
      <c r="A14" s="41">
        <v>6</v>
      </c>
      <c r="B14" s="42"/>
      <c r="C14" s="43"/>
      <c r="D14" s="44"/>
      <c r="E14" s="45"/>
      <c r="F14" s="45"/>
      <c r="G14" s="46"/>
      <c r="H14" s="47">
        <f t="shared" si="0"/>
        <v>0</v>
      </c>
      <c r="I14" s="47"/>
      <c r="J14" s="48"/>
    </row>
    <row r="15" spans="1:15" ht="41.25" customHeight="1" x14ac:dyDescent="0.3">
      <c r="A15" s="41">
        <v>7</v>
      </c>
      <c r="B15" s="42"/>
      <c r="C15" s="43"/>
      <c r="D15" s="44"/>
      <c r="E15" s="45"/>
      <c r="F15" s="45"/>
      <c r="G15" s="46"/>
      <c r="H15" s="47">
        <f t="shared" si="0"/>
        <v>0</v>
      </c>
      <c r="I15" s="47"/>
      <c r="J15" s="48"/>
      <c r="O15" s="49"/>
    </row>
    <row r="16" spans="1:15" ht="31.5" customHeight="1" x14ac:dyDescent="0.3">
      <c r="A16" s="41">
        <v>8</v>
      </c>
      <c r="B16" s="42"/>
      <c r="C16" s="43"/>
      <c r="D16" s="44"/>
      <c r="E16" s="45"/>
      <c r="F16" s="45"/>
      <c r="G16" s="46"/>
      <c r="H16" s="47">
        <f t="shared" si="0"/>
        <v>0</v>
      </c>
      <c r="I16" s="47"/>
      <c r="J16" s="48"/>
      <c r="O16" s="49"/>
    </row>
    <row r="17" spans="1:15" ht="27" customHeight="1" x14ac:dyDescent="0.3">
      <c r="A17" s="41">
        <v>9</v>
      </c>
      <c r="B17" s="42"/>
      <c r="C17" s="43"/>
      <c r="D17" s="44"/>
      <c r="E17" s="45"/>
      <c r="F17" s="45"/>
      <c r="G17" s="46"/>
      <c r="H17" s="47">
        <f t="shared" si="0"/>
        <v>0</v>
      </c>
      <c r="I17" s="47"/>
      <c r="J17" s="48"/>
      <c r="O17" s="49"/>
    </row>
    <row r="18" spans="1:15" ht="30.75" customHeight="1" x14ac:dyDescent="0.3">
      <c r="A18" s="41">
        <f t="shared" ref="A18:A28" si="1">A17+1</f>
        <v>10</v>
      </c>
      <c r="B18" s="42"/>
      <c r="C18" s="43"/>
      <c r="D18" s="44"/>
      <c r="E18" s="45"/>
      <c r="F18" s="45"/>
      <c r="G18" s="46"/>
      <c r="H18" s="47">
        <f t="shared" si="0"/>
        <v>0</v>
      </c>
      <c r="I18" s="47"/>
      <c r="J18" s="48"/>
      <c r="O18" s="49"/>
    </row>
    <row r="19" spans="1:15" ht="29.25" customHeight="1" x14ac:dyDescent="0.3">
      <c r="A19" s="41">
        <f t="shared" si="1"/>
        <v>11</v>
      </c>
      <c r="B19" s="42"/>
      <c r="C19" s="43"/>
      <c r="D19" s="44"/>
      <c r="E19" s="45"/>
      <c r="F19" s="45"/>
      <c r="G19" s="46"/>
      <c r="H19" s="47">
        <f t="shared" si="0"/>
        <v>0</v>
      </c>
      <c r="I19" s="47"/>
      <c r="J19" s="48"/>
      <c r="O19" s="49"/>
    </row>
    <row r="20" spans="1:15" ht="36" customHeight="1" x14ac:dyDescent="0.3">
      <c r="A20" s="41">
        <f t="shared" si="1"/>
        <v>12</v>
      </c>
      <c r="B20" s="42"/>
      <c r="C20" s="43"/>
      <c r="D20" s="44"/>
      <c r="E20" s="45"/>
      <c r="F20" s="45"/>
      <c r="G20" s="46"/>
      <c r="H20" s="47">
        <f t="shared" si="0"/>
        <v>0</v>
      </c>
      <c r="I20" s="47"/>
      <c r="J20" s="50"/>
      <c r="O20" s="49"/>
    </row>
    <row r="21" spans="1:15" ht="35.25" customHeight="1" x14ac:dyDescent="0.3">
      <c r="A21" s="41">
        <f t="shared" si="1"/>
        <v>13</v>
      </c>
      <c r="B21" s="42"/>
      <c r="C21" s="43"/>
      <c r="D21" s="44"/>
      <c r="E21" s="45"/>
      <c r="F21" s="45"/>
      <c r="G21" s="46"/>
      <c r="H21" s="47">
        <f t="shared" si="0"/>
        <v>0</v>
      </c>
      <c r="I21" s="47"/>
      <c r="J21" s="50"/>
      <c r="O21" s="49"/>
    </row>
    <row r="22" spans="1:15" ht="31.5" customHeight="1" x14ac:dyDescent="0.3">
      <c r="A22" s="41">
        <f t="shared" si="1"/>
        <v>14</v>
      </c>
      <c r="B22" s="42"/>
      <c r="C22" s="43"/>
      <c r="D22" s="44"/>
      <c r="E22" s="45"/>
      <c r="F22" s="45"/>
      <c r="G22" s="46"/>
      <c r="H22" s="47">
        <f t="shared" si="0"/>
        <v>0</v>
      </c>
      <c r="I22" s="47"/>
      <c r="J22" s="50"/>
      <c r="O22" s="49"/>
    </row>
    <row r="23" spans="1:15" ht="33.75" customHeight="1" x14ac:dyDescent="0.3">
      <c r="A23" s="41">
        <f t="shared" si="1"/>
        <v>15</v>
      </c>
      <c r="B23" s="42"/>
      <c r="C23" s="43"/>
      <c r="D23" s="44"/>
      <c r="E23" s="45"/>
      <c r="F23" s="45"/>
      <c r="G23" s="46"/>
      <c r="H23" s="47">
        <f t="shared" si="0"/>
        <v>0</v>
      </c>
      <c r="I23" s="47"/>
      <c r="J23" s="50"/>
      <c r="O23" s="49"/>
    </row>
    <row r="24" spans="1:15" ht="23.25" customHeight="1" x14ac:dyDescent="0.3">
      <c r="A24" s="41">
        <f t="shared" si="1"/>
        <v>16</v>
      </c>
      <c r="B24" s="42"/>
      <c r="C24" s="43"/>
      <c r="D24" s="44"/>
      <c r="E24" s="51"/>
      <c r="F24" s="45"/>
      <c r="G24" s="46"/>
      <c r="H24" s="47">
        <f t="shared" si="0"/>
        <v>0</v>
      </c>
      <c r="I24" s="47"/>
      <c r="J24" s="50"/>
      <c r="O24" s="49"/>
    </row>
    <row r="25" spans="1:15" ht="23.25" customHeight="1" x14ac:dyDescent="0.3">
      <c r="A25" s="41">
        <f t="shared" si="1"/>
        <v>17</v>
      </c>
      <c r="B25" s="42"/>
      <c r="C25" s="43"/>
      <c r="D25" s="44"/>
      <c r="E25" s="51"/>
      <c r="F25" s="45"/>
      <c r="G25" s="46"/>
      <c r="H25" s="47">
        <f t="shared" si="0"/>
        <v>0</v>
      </c>
      <c r="I25" s="47"/>
      <c r="J25" s="50"/>
      <c r="O25" s="49"/>
    </row>
    <row r="26" spans="1:15" ht="23.25" customHeight="1" x14ac:dyDescent="0.3">
      <c r="A26" s="41">
        <f t="shared" si="1"/>
        <v>18</v>
      </c>
      <c r="B26" s="42"/>
      <c r="C26" s="43"/>
      <c r="D26" s="44"/>
      <c r="E26" s="51"/>
      <c r="F26" s="45"/>
      <c r="G26" s="46"/>
      <c r="H26" s="47">
        <f t="shared" si="0"/>
        <v>0</v>
      </c>
      <c r="I26" s="47"/>
      <c r="J26" s="50"/>
      <c r="O26" s="49"/>
    </row>
    <row r="27" spans="1:15" ht="36.75" customHeight="1" x14ac:dyDescent="0.3">
      <c r="A27" s="41">
        <f t="shared" si="1"/>
        <v>19</v>
      </c>
      <c r="B27" s="42"/>
      <c r="C27" s="43"/>
      <c r="D27" s="44"/>
      <c r="E27" s="51"/>
      <c r="F27" s="45"/>
      <c r="G27" s="46"/>
      <c r="H27" s="47">
        <f t="shared" si="0"/>
        <v>0</v>
      </c>
      <c r="I27" s="47"/>
      <c r="J27" s="50"/>
      <c r="O27" s="49"/>
    </row>
    <row r="28" spans="1:15" ht="23.25" customHeight="1" x14ac:dyDescent="0.3">
      <c r="A28" s="41">
        <f t="shared" si="1"/>
        <v>20</v>
      </c>
      <c r="B28" s="42"/>
      <c r="C28" s="43"/>
      <c r="D28" s="44"/>
      <c r="E28" s="51"/>
      <c r="F28" s="45"/>
      <c r="G28" s="46"/>
      <c r="H28" s="47">
        <f t="shared" si="0"/>
        <v>0</v>
      </c>
      <c r="I28" s="47"/>
      <c r="J28" s="50"/>
      <c r="O28" s="49"/>
    </row>
    <row r="29" spans="1:15" x14ac:dyDescent="0.2">
      <c r="A29" s="52"/>
      <c r="B29" s="37"/>
      <c r="C29" s="52"/>
      <c r="D29" s="52"/>
      <c r="E29" s="52"/>
      <c r="F29" s="52"/>
      <c r="G29" s="52"/>
      <c r="H29" s="52"/>
      <c r="I29" s="52"/>
      <c r="J29" s="53"/>
    </row>
    <row r="30" spans="1:15" x14ac:dyDescent="0.2">
      <c r="A30" s="52"/>
      <c r="B30" s="37"/>
      <c r="C30" s="52"/>
      <c r="D30" s="52"/>
      <c r="E30" s="52"/>
      <c r="F30" s="52"/>
      <c r="G30" s="52"/>
      <c r="H30" s="52"/>
      <c r="I30" s="52"/>
      <c r="J30" s="53"/>
    </row>
    <row r="31" spans="1:15" ht="15" x14ac:dyDescent="0.25">
      <c r="A31" t="s">
        <v>122</v>
      </c>
      <c r="B31" s="37"/>
      <c r="C31" s="52"/>
      <c r="D31" s="52"/>
      <c r="E31" s="52"/>
      <c r="F31" s="52"/>
      <c r="G31" s="52"/>
      <c r="H31" s="52"/>
      <c r="I31" s="52"/>
      <c r="J31" s="53"/>
    </row>
    <row r="32" spans="1:15" x14ac:dyDescent="0.2">
      <c r="A32" s="52"/>
      <c r="B32" s="37"/>
      <c r="C32" s="52"/>
      <c r="D32" s="52"/>
      <c r="E32" s="52"/>
      <c r="F32" s="52"/>
      <c r="G32" s="52"/>
      <c r="H32" s="52"/>
      <c r="I32" s="52"/>
      <c r="J32" s="53"/>
    </row>
    <row r="33" spans="1:10" x14ac:dyDescent="0.2">
      <c r="A33" s="52"/>
      <c r="B33" s="37"/>
      <c r="C33" s="52"/>
      <c r="D33" s="52"/>
      <c r="E33" s="52"/>
      <c r="F33" s="52"/>
      <c r="G33" s="52"/>
      <c r="H33" s="52"/>
      <c r="I33" s="52"/>
      <c r="J33" s="53"/>
    </row>
    <row r="34" spans="1:10" x14ac:dyDescent="0.2">
      <c r="A34" s="52"/>
      <c r="B34" s="37"/>
      <c r="C34" s="52"/>
      <c r="D34" s="52"/>
      <c r="E34" s="52"/>
      <c r="F34" s="52"/>
      <c r="G34" s="52"/>
      <c r="H34" s="52"/>
      <c r="I34" s="52"/>
      <c r="J34" s="53"/>
    </row>
    <row r="35" spans="1:10" x14ac:dyDescent="0.2">
      <c r="A35" s="52"/>
      <c r="B35" s="37"/>
      <c r="C35" s="52"/>
      <c r="D35" s="52"/>
      <c r="E35" s="52"/>
      <c r="F35" s="52"/>
      <c r="G35" s="52"/>
      <c r="H35" s="52"/>
      <c r="I35" s="52"/>
      <c r="J35" s="53"/>
    </row>
    <row r="36" spans="1:10" x14ac:dyDescent="0.2">
      <c r="A36" s="52"/>
      <c r="B36" s="37"/>
      <c r="C36" s="52"/>
      <c r="D36" s="52"/>
      <c r="E36" s="52"/>
      <c r="F36" s="52"/>
      <c r="G36" s="52"/>
      <c r="H36" s="52"/>
      <c r="I36" s="52"/>
      <c r="J36" s="53"/>
    </row>
  </sheetData>
  <mergeCells count="1">
    <mergeCell ref="A2:J5"/>
  </mergeCells>
  <phoneticPr fontId="0" type="noConversion"/>
  <dataValidations disablePrompts="1" count="1">
    <dataValidation type="list" allowBlank="1" showInputMessage="1" showErrorMessage="1" sqref="G9:G28" xr:uid="{00000000-0002-0000-0400-000000000000}">
      <formula1>$N$8:$N$11</formula1>
    </dataValidation>
  </dataValidations>
  <printOptions horizontalCentered="1"/>
  <pageMargins left="0.25" right="0.25" top="0.5" bottom="0.75" header="0.3" footer="0.3"/>
  <pageSetup paperSize="9" scale="46" fitToHeight="0" orientation="portrait" r:id="rId1"/>
  <headerFooter>
    <oddHeader>&amp;C&amp;"Arial,Regular"&amp;10GLOBAL SUPPLIER ASSESSMENT FORM</oddHeader>
    <oddFooter>&amp;L&amp;"Arial,Regular"&amp;10&amp;K0000FFDate:  2016 August 25                   Revision Level:  DDC:  169760                           QSD:10000035618  &amp;C&amp;"Arial,Regular"&amp;10Owner: &amp;K0000FFGlobal SQE Council&amp;R&amp;"Arial,Regular"&amp;10Page&amp;Pof&amp;N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zoomScale="70" zoomScaleSheetLayoutView="70" workbookViewId="0">
      <selection activeCell="U28" sqref="U28"/>
    </sheetView>
  </sheetViews>
  <sheetFormatPr defaultColWidth="9.140625" defaultRowHeight="15" x14ac:dyDescent="0.25"/>
  <sheetData>
    <row r="1" spans="1:18" x14ac:dyDescent="0.25">
      <c r="A1" s="545" t="s">
        <v>86</v>
      </c>
      <c r="B1" s="546"/>
      <c r="C1" s="546"/>
      <c r="D1" s="546"/>
      <c r="E1" s="546"/>
      <c r="F1" s="546"/>
      <c r="G1" s="546"/>
      <c r="H1" s="546"/>
      <c r="I1" s="546"/>
      <c r="J1" s="546"/>
      <c r="K1" s="547"/>
      <c r="L1" s="547"/>
      <c r="M1" s="547"/>
      <c r="N1" s="547"/>
      <c r="O1" s="547"/>
      <c r="P1" s="547"/>
      <c r="Q1" s="547"/>
      <c r="R1" s="548"/>
    </row>
    <row r="2" spans="1:18" x14ac:dyDescent="0.25">
      <c r="A2" s="549"/>
      <c r="B2" s="550"/>
      <c r="C2" s="550"/>
      <c r="D2" s="550"/>
      <c r="E2" s="550"/>
      <c r="F2" s="550"/>
      <c r="G2" s="550"/>
      <c r="H2" s="550"/>
      <c r="I2" s="550"/>
      <c r="J2" s="550"/>
      <c r="K2" s="551"/>
      <c r="L2" s="551"/>
      <c r="M2" s="551"/>
      <c r="N2" s="551"/>
      <c r="O2" s="551"/>
      <c r="P2" s="551"/>
      <c r="Q2" s="551"/>
      <c r="R2" s="552"/>
    </row>
    <row r="3" spans="1:18" x14ac:dyDescent="0.25">
      <c r="A3" s="549"/>
      <c r="B3" s="550"/>
      <c r="C3" s="550"/>
      <c r="D3" s="550"/>
      <c r="E3" s="550"/>
      <c r="F3" s="550"/>
      <c r="G3" s="550"/>
      <c r="H3" s="550"/>
      <c r="I3" s="550"/>
      <c r="J3" s="550"/>
      <c r="K3" s="551"/>
      <c r="L3" s="551"/>
      <c r="M3" s="551"/>
      <c r="N3" s="551"/>
      <c r="O3" s="551"/>
      <c r="P3" s="551"/>
      <c r="Q3" s="551"/>
      <c r="R3" s="552"/>
    </row>
    <row r="4" spans="1:18" x14ac:dyDescent="0.25">
      <c r="A4" s="549"/>
      <c r="B4" s="550"/>
      <c r="C4" s="550"/>
      <c r="D4" s="550"/>
      <c r="E4" s="550"/>
      <c r="F4" s="550"/>
      <c r="G4" s="550"/>
      <c r="H4" s="550"/>
      <c r="I4" s="550"/>
      <c r="J4" s="550"/>
      <c r="K4" s="551"/>
      <c r="L4" s="551"/>
      <c r="M4" s="551"/>
      <c r="N4" s="551"/>
      <c r="O4" s="551"/>
      <c r="P4" s="551"/>
      <c r="Q4" s="551"/>
      <c r="R4" s="552"/>
    </row>
    <row r="5" spans="1:18" ht="16.5" x14ac:dyDescent="0.35">
      <c r="A5" s="534" t="s">
        <v>95</v>
      </c>
      <c r="B5" s="539"/>
      <c r="C5" s="539"/>
      <c r="D5" s="539"/>
      <c r="E5" s="539"/>
      <c r="F5" s="119"/>
      <c r="G5" s="119"/>
      <c r="H5" s="119"/>
      <c r="I5" s="119"/>
      <c r="J5" s="119"/>
      <c r="K5" s="119"/>
      <c r="L5" s="119"/>
      <c r="M5" s="119"/>
      <c r="N5" s="119"/>
      <c r="O5" s="119"/>
      <c r="P5" s="119"/>
      <c r="Q5" s="119"/>
      <c r="R5" s="130"/>
    </row>
    <row r="6" spans="1:18" x14ac:dyDescent="0.25">
      <c r="A6" s="553" t="s">
        <v>102</v>
      </c>
      <c r="B6" s="554"/>
      <c r="C6" s="554"/>
      <c r="D6" s="554"/>
      <c r="E6" s="554"/>
      <c r="F6" s="554"/>
      <c r="G6" s="554"/>
      <c r="H6" s="554"/>
      <c r="I6" s="554"/>
      <c r="J6" s="554"/>
      <c r="K6" s="554"/>
      <c r="L6" s="554"/>
      <c r="M6" s="554"/>
      <c r="N6" s="554"/>
      <c r="O6" s="554"/>
      <c r="P6" s="554"/>
      <c r="Q6" s="554"/>
      <c r="R6" s="555"/>
    </row>
    <row r="7" spans="1:18" x14ac:dyDescent="0.25">
      <c r="A7" s="553"/>
      <c r="B7" s="554"/>
      <c r="C7" s="554"/>
      <c r="D7" s="554"/>
      <c r="E7" s="554"/>
      <c r="F7" s="554"/>
      <c r="G7" s="554"/>
      <c r="H7" s="554"/>
      <c r="I7" s="554"/>
      <c r="J7" s="554"/>
      <c r="K7" s="554"/>
      <c r="L7" s="554"/>
      <c r="M7" s="554"/>
      <c r="N7" s="554"/>
      <c r="O7" s="554"/>
      <c r="P7" s="554"/>
      <c r="Q7" s="554"/>
      <c r="R7" s="555"/>
    </row>
    <row r="8" spans="1:18" x14ac:dyDescent="0.25">
      <c r="A8" s="553"/>
      <c r="B8" s="554"/>
      <c r="C8" s="554"/>
      <c r="D8" s="554"/>
      <c r="E8" s="554"/>
      <c r="F8" s="554"/>
      <c r="G8" s="554"/>
      <c r="H8" s="554"/>
      <c r="I8" s="554"/>
      <c r="J8" s="554"/>
      <c r="K8" s="554"/>
      <c r="L8" s="554"/>
      <c r="M8" s="554"/>
      <c r="N8" s="554"/>
      <c r="O8" s="554"/>
      <c r="P8" s="554"/>
      <c r="Q8" s="554"/>
      <c r="R8" s="555"/>
    </row>
    <row r="9" spans="1:18" x14ac:dyDescent="0.25">
      <c r="A9" s="553"/>
      <c r="B9" s="554"/>
      <c r="C9" s="554"/>
      <c r="D9" s="554"/>
      <c r="E9" s="554"/>
      <c r="F9" s="554"/>
      <c r="G9" s="554"/>
      <c r="H9" s="554"/>
      <c r="I9" s="554"/>
      <c r="J9" s="554"/>
      <c r="K9" s="554"/>
      <c r="L9" s="554"/>
      <c r="M9" s="554"/>
      <c r="N9" s="554"/>
      <c r="O9" s="554"/>
      <c r="P9" s="554"/>
      <c r="Q9" s="554"/>
      <c r="R9" s="555"/>
    </row>
    <row r="10" spans="1:18" x14ac:dyDescent="0.25">
      <c r="A10" s="129"/>
      <c r="B10" s="119"/>
      <c r="C10" s="119"/>
      <c r="D10" s="119"/>
      <c r="E10" s="119"/>
      <c r="F10" s="119"/>
      <c r="G10" s="119"/>
      <c r="H10" s="119"/>
      <c r="I10" s="119"/>
      <c r="J10" s="119"/>
      <c r="K10" s="119"/>
      <c r="L10" s="119"/>
      <c r="M10" s="119"/>
      <c r="N10" s="119"/>
      <c r="O10" s="119"/>
      <c r="P10" s="119"/>
      <c r="Q10" s="119"/>
      <c r="R10" s="130"/>
    </row>
    <row r="11" spans="1:18" x14ac:dyDescent="0.25">
      <c r="A11" s="129"/>
      <c r="B11" s="119"/>
      <c r="C11" s="119"/>
      <c r="D11" s="119"/>
      <c r="E11" s="119"/>
      <c r="F11" s="119"/>
      <c r="G11" s="119"/>
      <c r="H11" s="119"/>
      <c r="I11" s="119"/>
      <c r="J11" s="119"/>
      <c r="K11" s="119"/>
      <c r="L11" s="119"/>
      <c r="M11" s="119"/>
      <c r="N11" s="119"/>
      <c r="O11" s="119"/>
      <c r="P11" s="119"/>
      <c r="Q11" s="119"/>
      <c r="R11" s="130"/>
    </row>
    <row r="12" spans="1:18" ht="16.5" x14ac:dyDescent="0.35">
      <c r="A12" s="534" t="s">
        <v>87</v>
      </c>
      <c r="B12" s="539"/>
      <c r="C12" s="539"/>
      <c r="D12" s="539"/>
      <c r="E12" s="539"/>
      <c r="F12" s="119"/>
      <c r="G12" s="119"/>
      <c r="H12" s="119"/>
      <c r="I12" s="119"/>
      <c r="J12" s="119"/>
      <c r="K12" s="119"/>
      <c r="L12" s="119"/>
      <c r="M12" s="119"/>
      <c r="N12" s="119"/>
      <c r="O12" s="119"/>
      <c r="P12" s="119"/>
      <c r="Q12" s="119"/>
      <c r="R12" s="130"/>
    </row>
    <row r="13" spans="1:18" x14ac:dyDescent="0.25">
      <c r="A13" s="536" t="s">
        <v>101</v>
      </c>
      <c r="B13" s="537"/>
      <c r="C13" s="537"/>
      <c r="D13" s="537"/>
      <c r="E13" s="537"/>
      <c r="F13" s="537"/>
      <c r="G13" s="537"/>
      <c r="H13" s="537"/>
      <c r="I13" s="537"/>
      <c r="J13" s="537"/>
      <c r="K13" s="537"/>
      <c r="L13" s="537"/>
      <c r="M13" s="537"/>
      <c r="N13" s="537"/>
      <c r="O13" s="537"/>
      <c r="P13" s="537"/>
      <c r="Q13" s="537"/>
      <c r="R13" s="538"/>
    </row>
    <row r="14" spans="1:18" x14ac:dyDescent="0.25">
      <c r="A14" s="536"/>
      <c r="B14" s="537"/>
      <c r="C14" s="537"/>
      <c r="D14" s="537"/>
      <c r="E14" s="537"/>
      <c r="F14" s="537"/>
      <c r="G14" s="537"/>
      <c r="H14" s="537"/>
      <c r="I14" s="537"/>
      <c r="J14" s="537"/>
      <c r="K14" s="537"/>
      <c r="L14" s="537"/>
      <c r="M14" s="537"/>
      <c r="N14" s="537"/>
      <c r="O14" s="537"/>
      <c r="P14" s="537"/>
      <c r="Q14" s="537"/>
      <c r="R14" s="538"/>
    </row>
    <row r="15" spans="1:18" x14ac:dyDescent="0.25">
      <c r="A15" s="536"/>
      <c r="B15" s="537"/>
      <c r="C15" s="537"/>
      <c r="D15" s="537"/>
      <c r="E15" s="537"/>
      <c r="F15" s="537"/>
      <c r="G15" s="537"/>
      <c r="H15" s="537"/>
      <c r="I15" s="537"/>
      <c r="J15" s="537"/>
      <c r="K15" s="537"/>
      <c r="L15" s="537"/>
      <c r="M15" s="537"/>
      <c r="N15" s="537"/>
      <c r="O15" s="537"/>
      <c r="P15" s="537"/>
      <c r="Q15" s="537"/>
      <c r="R15" s="538"/>
    </row>
    <row r="16" spans="1:18" x14ac:dyDescent="0.25">
      <c r="A16" s="536"/>
      <c r="B16" s="537"/>
      <c r="C16" s="537"/>
      <c r="D16" s="537"/>
      <c r="E16" s="537"/>
      <c r="F16" s="537"/>
      <c r="G16" s="537"/>
      <c r="H16" s="537"/>
      <c r="I16" s="537"/>
      <c r="J16" s="537"/>
      <c r="K16" s="537"/>
      <c r="L16" s="537"/>
      <c r="M16" s="537"/>
      <c r="N16" s="537"/>
      <c r="O16" s="537"/>
      <c r="P16" s="537"/>
      <c r="Q16" s="537"/>
      <c r="R16" s="538"/>
    </row>
    <row r="17" spans="1:18" x14ac:dyDescent="0.25">
      <c r="A17" s="129"/>
      <c r="B17" s="119"/>
      <c r="C17" s="119"/>
      <c r="D17" s="119"/>
      <c r="E17" s="119"/>
      <c r="F17" s="119"/>
      <c r="G17" s="119"/>
      <c r="H17" s="119"/>
      <c r="I17" s="119"/>
      <c r="J17" s="119"/>
      <c r="K17" s="119"/>
      <c r="L17" s="119"/>
      <c r="M17" s="119"/>
      <c r="N17" s="119"/>
      <c r="O17" s="119"/>
      <c r="P17" s="119"/>
      <c r="Q17" s="119"/>
      <c r="R17" s="130"/>
    </row>
    <row r="18" spans="1:18" x14ac:dyDescent="0.25">
      <c r="A18" s="129"/>
      <c r="B18" s="119"/>
      <c r="C18" s="119"/>
      <c r="D18" s="119"/>
      <c r="E18" s="119"/>
      <c r="F18" s="119"/>
      <c r="G18" s="119"/>
      <c r="H18" s="119"/>
      <c r="I18" s="119"/>
      <c r="J18" s="119"/>
      <c r="K18" s="119"/>
      <c r="L18" s="119"/>
      <c r="M18" s="119"/>
      <c r="N18" s="119"/>
      <c r="O18" s="119"/>
      <c r="P18" s="119"/>
      <c r="Q18" s="119"/>
      <c r="R18" s="130"/>
    </row>
    <row r="19" spans="1:18" ht="21" x14ac:dyDescent="0.35">
      <c r="A19" s="134" t="s">
        <v>88</v>
      </c>
      <c r="B19" s="119"/>
      <c r="C19" s="119"/>
      <c r="D19" s="119"/>
      <c r="E19" s="119"/>
      <c r="F19" s="119"/>
      <c r="G19" s="119"/>
      <c r="H19" s="119"/>
      <c r="I19" s="119"/>
      <c r="J19" s="119"/>
      <c r="K19" s="119"/>
      <c r="L19" s="119"/>
      <c r="M19" s="119"/>
      <c r="N19" s="119"/>
      <c r="O19" s="119"/>
      <c r="P19" s="119"/>
      <c r="Q19" s="119"/>
      <c r="R19" s="130"/>
    </row>
    <row r="20" spans="1:18" x14ac:dyDescent="0.25">
      <c r="A20" s="536" t="s">
        <v>100</v>
      </c>
      <c r="B20" s="537"/>
      <c r="C20" s="537"/>
      <c r="D20" s="537"/>
      <c r="E20" s="537"/>
      <c r="F20" s="537"/>
      <c r="G20" s="537"/>
      <c r="H20" s="537"/>
      <c r="I20" s="537"/>
      <c r="J20" s="537"/>
      <c r="K20" s="537"/>
      <c r="L20" s="537"/>
      <c r="M20" s="537"/>
      <c r="N20" s="537"/>
      <c r="O20" s="537"/>
      <c r="P20" s="537"/>
      <c r="Q20" s="537"/>
      <c r="R20" s="538"/>
    </row>
    <row r="21" spans="1:18" x14ac:dyDescent="0.25">
      <c r="A21" s="536"/>
      <c r="B21" s="537"/>
      <c r="C21" s="537"/>
      <c r="D21" s="537"/>
      <c r="E21" s="537"/>
      <c r="F21" s="537"/>
      <c r="G21" s="537"/>
      <c r="H21" s="537"/>
      <c r="I21" s="537"/>
      <c r="J21" s="537"/>
      <c r="K21" s="537"/>
      <c r="L21" s="537"/>
      <c r="M21" s="537"/>
      <c r="N21" s="537"/>
      <c r="O21" s="537"/>
      <c r="P21" s="537"/>
      <c r="Q21" s="537"/>
      <c r="R21" s="538"/>
    </row>
    <row r="22" spans="1:18" x14ac:dyDescent="0.25">
      <c r="A22" s="536"/>
      <c r="B22" s="537"/>
      <c r="C22" s="537"/>
      <c r="D22" s="537"/>
      <c r="E22" s="537"/>
      <c r="F22" s="537"/>
      <c r="G22" s="537"/>
      <c r="H22" s="537"/>
      <c r="I22" s="537"/>
      <c r="J22" s="537"/>
      <c r="K22" s="537"/>
      <c r="L22" s="537"/>
      <c r="M22" s="537"/>
      <c r="N22" s="537"/>
      <c r="O22" s="537"/>
      <c r="P22" s="537"/>
      <c r="Q22" s="537"/>
      <c r="R22" s="538"/>
    </row>
    <row r="23" spans="1:18" x14ac:dyDescent="0.25">
      <c r="A23" s="536"/>
      <c r="B23" s="537"/>
      <c r="C23" s="537"/>
      <c r="D23" s="537"/>
      <c r="E23" s="537"/>
      <c r="F23" s="537"/>
      <c r="G23" s="537"/>
      <c r="H23" s="537"/>
      <c r="I23" s="537"/>
      <c r="J23" s="537"/>
      <c r="K23" s="537"/>
      <c r="L23" s="537"/>
      <c r="M23" s="537"/>
      <c r="N23" s="537"/>
      <c r="O23" s="537"/>
      <c r="P23" s="537"/>
      <c r="Q23" s="537"/>
      <c r="R23" s="538"/>
    </row>
    <row r="24" spans="1:18" x14ac:dyDescent="0.25">
      <c r="A24" s="536"/>
      <c r="B24" s="537"/>
      <c r="C24" s="537"/>
      <c r="D24" s="537"/>
      <c r="E24" s="537"/>
      <c r="F24" s="537"/>
      <c r="G24" s="537"/>
      <c r="H24" s="537"/>
      <c r="I24" s="537"/>
      <c r="J24" s="537"/>
      <c r="K24" s="537"/>
      <c r="L24" s="537"/>
      <c r="M24" s="537"/>
      <c r="N24" s="537"/>
      <c r="O24" s="537"/>
      <c r="P24" s="537"/>
      <c r="Q24" s="537"/>
      <c r="R24" s="538"/>
    </row>
    <row r="25" spans="1:18" x14ac:dyDescent="0.25">
      <c r="A25" s="536"/>
      <c r="B25" s="537"/>
      <c r="C25" s="537"/>
      <c r="D25" s="537"/>
      <c r="E25" s="537"/>
      <c r="F25" s="537"/>
      <c r="G25" s="537"/>
      <c r="H25" s="537"/>
      <c r="I25" s="537"/>
      <c r="J25" s="537"/>
      <c r="K25" s="537"/>
      <c r="L25" s="537"/>
      <c r="M25" s="537"/>
      <c r="N25" s="537"/>
      <c r="O25" s="537"/>
      <c r="P25" s="537"/>
      <c r="Q25" s="537"/>
      <c r="R25" s="538"/>
    </row>
    <row r="26" spans="1:18" x14ac:dyDescent="0.25">
      <c r="A26" s="129"/>
      <c r="B26" s="119"/>
      <c r="C26" s="119"/>
      <c r="D26" s="119"/>
      <c r="E26" s="119"/>
      <c r="F26" s="119"/>
      <c r="G26" s="119"/>
      <c r="H26" s="119"/>
      <c r="I26" s="119"/>
      <c r="J26" s="119"/>
      <c r="K26" s="119"/>
      <c r="L26" s="119"/>
      <c r="M26" s="119"/>
      <c r="N26" s="119"/>
      <c r="O26" s="119"/>
      <c r="P26" s="119"/>
      <c r="Q26" s="119"/>
      <c r="R26" s="130"/>
    </row>
    <row r="27" spans="1:18" x14ac:dyDescent="0.25">
      <c r="A27" s="129"/>
      <c r="B27" s="119"/>
      <c r="C27" s="119"/>
      <c r="D27" s="119"/>
      <c r="E27" s="119"/>
      <c r="F27" s="119"/>
      <c r="G27" s="119"/>
      <c r="H27" s="119"/>
      <c r="I27" s="119"/>
      <c r="J27" s="119"/>
      <c r="K27" s="119"/>
      <c r="L27" s="119"/>
      <c r="M27" s="119"/>
      <c r="N27" s="119"/>
      <c r="O27" s="119"/>
      <c r="P27" s="119"/>
      <c r="Q27" s="119"/>
      <c r="R27" s="130"/>
    </row>
    <row r="28" spans="1:18" ht="16.5" x14ac:dyDescent="0.35">
      <c r="A28" s="534" t="s">
        <v>90</v>
      </c>
      <c r="B28" s="539"/>
      <c r="C28" s="539"/>
      <c r="D28" s="539"/>
      <c r="E28" s="119"/>
      <c r="F28" s="119"/>
      <c r="G28" s="119"/>
      <c r="H28" s="119"/>
      <c r="I28" s="119"/>
      <c r="J28" s="119"/>
      <c r="K28" s="119"/>
      <c r="L28" s="119"/>
      <c r="M28" s="119"/>
      <c r="N28" s="119"/>
      <c r="O28" s="119"/>
      <c r="P28" s="119"/>
      <c r="Q28" s="119"/>
      <c r="R28" s="130"/>
    </row>
    <row r="29" spans="1:18" x14ac:dyDescent="0.25">
      <c r="A29" s="536" t="s">
        <v>96</v>
      </c>
      <c r="B29" s="537"/>
      <c r="C29" s="537"/>
      <c r="D29" s="537"/>
      <c r="E29" s="537"/>
      <c r="F29" s="537"/>
      <c r="G29" s="537"/>
      <c r="H29" s="537"/>
      <c r="I29" s="537"/>
      <c r="J29" s="537"/>
      <c r="K29" s="537"/>
      <c r="L29" s="537"/>
      <c r="M29" s="537"/>
      <c r="N29" s="537"/>
      <c r="O29" s="537"/>
      <c r="P29" s="537"/>
      <c r="Q29" s="537"/>
      <c r="R29" s="538"/>
    </row>
    <row r="30" spans="1:18" x14ac:dyDescent="0.25">
      <c r="A30" s="536"/>
      <c r="B30" s="537"/>
      <c r="C30" s="537"/>
      <c r="D30" s="537"/>
      <c r="E30" s="537"/>
      <c r="F30" s="537"/>
      <c r="G30" s="537"/>
      <c r="H30" s="537"/>
      <c r="I30" s="537"/>
      <c r="J30" s="537"/>
      <c r="K30" s="537"/>
      <c r="L30" s="537"/>
      <c r="M30" s="537"/>
      <c r="N30" s="537"/>
      <c r="O30" s="537"/>
      <c r="P30" s="537"/>
      <c r="Q30" s="537"/>
      <c r="R30" s="538"/>
    </row>
    <row r="31" spans="1:18" x14ac:dyDescent="0.25">
      <c r="A31" s="536"/>
      <c r="B31" s="537"/>
      <c r="C31" s="537"/>
      <c r="D31" s="537"/>
      <c r="E31" s="537"/>
      <c r="F31" s="537"/>
      <c r="G31" s="537"/>
      <c r="H31" s="537"/>
      <c r="I31" s="537"/>
      <c r="J31" s="537"/>
      <c r="K31" s="537"/>
      <c r="L31" s="537"/>
      <c r="M31" s="537"/>
      <c r="N31" s="537"/>
      <c r="O31" s="537"/>
      <c r="P31" s="537"/>
      <c r="Q31" s="537"/>
      <c r="R31" s="538"/>
    </row>
    <row r="32" spans="1:18" x14ac:dyDescent="0.25">
      <c r="A32" s="536"/>
      <c r="B32" s="537"/>
      <c r="C32" s="537"/>
      <c r="D32" s="537"/>
      <c r="E32" s="537"/>
      <c r="F32" s="537"/>
      <c r="G32" s="537"/>
      <c r="H32" s="537"/>
      <c r="I32" s="537"/>
      <c r="J32" s="537"/>
      <c r="K32" s="537"/>
      <c r="L32" s="537"/>
      <c r="M32" s="537"/>
      <c r="N32" s="537"/>
      <c r="O32" s="537"/>
      <c r="P32" s="537"/>
      <c r="Q32" s="537"/>
      <c r="R32" s="538"/>
    </row>
    <row r="33" spans="1:18" x14ac:dyDescent="0.25">
      <c r="A33" s="129"/>
      <c r="B33" s="119"/>
      <c r="C33" s="119"/>
      <c r="D33" s="119"/>
      <c r="E33" s="119"/>
      <c r="F33" s="119"/>
      <c r="G33" s="119"/>
      <c r="H33" s="119"/>
      <c r="I33" s="119"/>
      <c r="J33" s="119"/>
      <c r="K33" s="119"/>
      <c r="L33" s="119"/>
      <c r="M33" s="119"/>
      <c r="N33" s="119"/>
      <c r="O33" s="119"/>
      <c r="P33" s="119"/>
      <c r="Q33" s="119"/>
      <c r="R33" s="130"/>
    </row>
    <row r="34" spans="1:18" x14ac:dyDescent="0.25">
      <c r="A34" s="129"/>
      <c r="B34" s="119"/>
      <c r="C34" s="119"/>
      <c r="D34" s="119"/>
      <c r="E34" s="119"/>
      <c r="F34" s="119"/>
      <c r="G34" s="119"/>
      <c r="H34" s="119"/>
      <c r="I34" s="119"/>
      <c r="J34" s="119"/>
      <c r="K34" s="119"/>
      <c r="L34" s="119"/>
      <c r="M34" s="119"/>
      <c r="N34" s="119"/>
      <c r="O34" s="119"/>
      <c r="P34" s="119"/>
      <c r="Q34" s="119"/>
      <c r="R34" s="130"/>
    </row>
    <row r="35" spans="1:18" ht="21" x14ac:dyDescent="0.35">
      <c r="A35" s="134" t="s">
        <v>89</v>
      </c>
      <c r="B35" s="119"/>
      <c r="C35" s="119"/>
      <c r="D35" s="119"/>
      <c r="E35" s="119"/>
      <c r="F35" s="119"/>
      <c r="G35" s="119"/>
      <c r="H35" s="119"/>
      <c r="I35" s="119"/>
      <c r="J35" s="119"/>
      <c r="K35" s="119"/>
      <c r="L35" s="119"/>
      <c r="M35" s="119"/>
      <c r="N35" s="119"/>
      <c r="O35" s="119"/>
      <c r="P35" s="119"/>
      <c r="Q35" s="119"/>
      <c r="R35" s="130"/>
    </row>
    <row r="36" spans="1:18" x14ac:dyDescent="0.25">
      <c r="A36" s="129"/>
      <c r="B36" s="119"/>
      <c r="C36" s="119"/>
      <c r="D36" s="119"/>
      <c r="E36" s="119"/>
      <c r="F36" s="119"/>
      <c r="G36" s="119"/>
      <c r="H36" s="119"/>
      <c r="I36" s="119"/>
      <c r="J36" s="119"/>
      <c r="K36" s="119"/>
      <c r="L36" s="119"/>
      <c r="M36" s="119"/>
      <c r="N36" s="119"/>
      <c r="O36" s="119"/>
      <c r="P36" s="119"/>
      <c r="Q36" s="119"/>
      <c r="R36" s="130"/>
    </row>
    <row r="37" spans="1:18" x14ac:dyDescent="0.25">
      <c r="A37" s="536" t="s">
        <v>103</v>
      </c>
      <c r="B37" s="537"/>
      <c r="C37" s="537"/>
      <c r="D37" s="537"/>
      <c r="E37" s="537"/>
      <c r="F37" s="537"/>
      <c r="G37" s="537"/>
      <c r="H37" s="537"/>
      <c r="I37" s="537"/>
      <c r="J37" s="537"/>
      <c r="K37" s="537"/>
      <c r="L37" s="537"/>
      <c r="M37" s="537"/>
      <c r="N37" s="537"/>
      <c r="O37" s="537"/>
      <c r="P37" s="537"/>
      <c r="Q37" s="537"/>
      <c r="R37" s="538"/>
    </row>
    <row r="38" spans="1:18" x14ac:dyDescent="0.25">
      <c r="A38" s="536"/>
      <c r="B38" s="537"/>
      <c r="C38" s="537"/>
      <c r="D38" s="537"/>
      <c r="E38" s="537"/>
      <c r="F38" s="537"/>
      <c r="G38" s="537"/>
      <c r="H38" s="537"/>
      <c r="I38" s="537"/>
      <c r="J38" s="537"/>
      <c r="K38" s="537"/>
      <c r="L38" s="537"/>
      <c r="M38" s="537"/>
      <c r="N38" s="537"/>
      <c r="O38" s="537"/>
      <c r="P38" s="537"/>
      <c r="Q38" s="537"/>
      <c r="R38" s="538"/>
    </row>
    <row r="39" spans="1:18" x14ac:dyDescent="0.25">
      <c r="A39" s="536"/>
      <c r="B39" s="537"/>
      <c r="C39" s="537"/>
      <c r="D39" s="537"/>
      <c r="E39" s="537"/>
      <c r="F39" s="537"/>
      <c r="G39" s="537"/>
      <c r="H39" s="537"/>
      <c r="I39" s="537"/>
      <c r="J39" s="537"/>
      <c r="K39" s="537"/>
      <c r="L39" s="537"/>
      <c r="M39" s="537"/>
      <c r="N39" s="537"/>
      <c r="O39" s="537"/>
      <c r="P39" s="537"/>
      <c r="Q39" s="537"/>
      <c r="R39" s="538"/>
    </row>
    <row r="40" spans="1:18" x14ac:dyDescent="0.25">
      <c r="A40" s="536"/>
      <c r="B40" s="537"/>
      <c r="C40" s="537"/>
      <c r="D40" s="537"/>
      <c r="E40" s="537"/>
      <c r="F40" s="537"/>
      <c r="G40" s="537"/>
      <c r="H40" s="537"/>
      <c r="I40" s="537"/>
      <c r="J40" s="537"/>
      <c r="K40" s="537"/>
      <c r="L40" s="537"/>
      <c r="M40" s="537"/>
      <c r="N40" s="537"/>
      <c r="O40" s="537"/>
      <c r="P40" s="537"/>
      <c r="Q40" s="537"/>
      <c r="R40" s="538"/>
    </row>
    <row r="41" spans="1:18" x14ac:dyDescent="0.25">
      <c r="A41" s="129"/>
      <c r="B41" s="119"/>
      <c r="C41" s="119"/>
      <c r="D41" s="119"/>
      <c r="E41" s="119"/>
      <c r="F41" s="119"/>
      <c r="G41" s="119"/>
      <c r="H41" s="119"/>
      <c r="I41" s="119"/>
      <c r="J41" s="119"/>
      <c r="K41" s="119"/>
      <c r="L41" s="119"/>
      <c r="M41" s="119"/>
      <c r="N41" s="119"/>
      <c r="O41" s="119"/>
      <c r="P41" s="119"/>
      <c r="Q41" s="119"/>
      <c r="R41" s="130"/>
    </row>
    <row r="42" spans="1:18" x14ac:dyDescent="0.25">
      <c r="A42" s="129"/>
      <c r="B42" s="119"/>
      <c r="C42" s="119"/>
      <c r="D42" s="119"/>
      <c r="E42" s="119"/>
      <c r="F42" s="119"/>
      <c r="G42" s="119"/>
      <c r="H42" s="119"/>
      <c r="I42" s="119"/>
      <c r="J42" s="119"/>
      <c r="K42" s="119"/>
      <c r="L42" s="119"/>
      <c r="M42" s="119"/>
      <c r="N42" s="119"/>
      <c r="O42" s="119"/>
      <c r="P42" s="119"/>
      <c r="Q42" s="119"/>
      <c r="R42" s="130"/>
    </row>
    <row r="43" spans="1:18" ht="21" x14ac:dyDescent="0.35">
      <c r="A43" s="134" t="s">
        <v>93</v>
      </c>
      <c r="B43" s="119"/>
      <c r="C43" s="119"/>
      <c r="D43" s="119"/>
      <c r="E43" s="119"/>
      <c r="F43" s="119"/>
      <c r="G43" s="119"/>
      <c r="H43" s="119"/>
      <c r="I43" s="119"/>
      <c r="J43" s="119"/>
      <c r="K43" s="119"/>
      <c r="L43" s="119"/>
      <c r="M43" s="119"/>
      <c r="N43" s="119"/>
      <c r="O43" s="119"/>
      <c r="P43" s="119"/>
      <c r="Q43" s="119"/>
      <c r="R43" s="130"/>
    </row>
    <row r="44" spans="1:18" x14ac:dyDescent="0.25">
      <c r="A44" s="542" t="s">
        <v>99</v>
      </c>
      <c r="B44" s="543"/>
      <c r="C44" s="543"/>
      <c r="D44" s="543"/>
      <c r="E44" s="543"/>
      <c r="F44" s="543"/>
      <c r="G44" s="543"/>
      <c r="H44" s="543"/>
      <c r="I44" s="543"/>
      <c r="J44" s="543"/>
      <c r="K44" s="543"/>
      <c r="L44" s="543"/>
      <c r="M44" s="543"/>
      <c r="N44" s="543"/>
      <c r="O44" s="543"/>
      <c r="P44" s="543"/>
      <c r="Q44" s="543"/>
      <c r="R44" s="544"/>
    </row>
    <row r="45" spans="1:18" x14ac:dyDescent="0.25">
      <c r="A45" s="542"/>
      <c r="B45" s="543"/>
      <c r="C45" s="543"/>
      <c r="D45" s="543"/>
      <c r="E45" s="543"/>
      <c r="F45" s="543"/>
      <c r="G45" s="543"/>
      <c r="H45" s="543"/>
      <c r="I45" s="543"/>
      <c r="J45" s="543"/>
      <c r="K45" s="543"/>
      <c r="L45" s="543"/>
      <c r="M45" s="543"/>
      <c r="N45" s="543"/>
      <c r="O45" s="543"/>
      <c r="P45" s="543"/>
      <c r="Q45" s="543"/>
      <c r="R45" s="544"/>
    </row>
    <row r="46" spans="1:18" x14ac:dyDescent="0.25">
      <c r="A46" s="542"/>
      <c r="B46" s="543"/>
      <c r="C46" s="543"/>
      <c r="D46" s="543"/>
      <c r="E46" s="543"/>
      <c r="F46" s="543"/>
      <c r="G46" s="543"/>
      <c r="H46" s="543"/>
      <c r="I46" s="543"/>
      <c r="J46" s="543"/>
      <c r="K46" s="543"/>
      <c r="L46" s="543"/>
      <c r="M46" s="543"/>
      <c r="N46" s="543"/>
      <c r="O46" s="543"/>
      <c r="P46" s="543"/>
      <c r="Q46" s="543"/>
      <c r="R46" s="544"/>
    </row>
    <row r="47" spans="1:18" s="119" customFormat="1" x14ac:dyDescent="0.25">
      <c r="A47" s="542"/>
      <c r="B47" s="543"/>
      <c r="C47" s="543"/>
      <c r="D47" s="543"/>
      <c r="E47" s="543"/>
      <c r="F47" s="543"/>
      <c r="G47" s="543"/>
      <c r="H47" s="543"/>
      <c r="I47" s="543"/>
      <c r="J47" s="543"/>
      <c r="K47" s="543"/>
      <c r="L47" s="543"/>
      <c r="M47" s="543"/>
      <c r="N47" s="543"/>
      <c r="O47" s="543"/>
      <c r="P47" s="543"/>
      <c r="Q47" s="543"/>
      <c r="R47" s="544"/>
    </row>
    <row r="48" spans="1:18" x14ac:dyDescent="0.25">
      <c r="A48" s="542"/>
      <c r="B48" s="543"/>
      <c r="C48" s="543"/>
      <c r="D48" s="543"/>
      <c r="E48" s="543"/>
      <c r="F48" s="543"/>
      <c r="G48" s="543"/>
      <c r="H48" s="543"/>
      <c r="I48" s="543"/>
      <c r="J48" s="543"/>
      <c r="K48" s="543"/>
      <c r="L48" s="543"/>
      <c r="M48" s="543"/>
      <c r="N48" s="543"/>
      <c r="O48" s="543"/>
      <c r="P48" s="543"/>
      <c r="Q48" s="543"/>
      <c r="R48" s="544"/>
    </row>
    <row r="49" spans="1:18" x14ac:dyDescent="0.25">
      <c r="A49" s="542"/>
      <c r="B49" s="543"/>
      <c r="C49" s="543"/>
      <c r="D49" s="543"/>
      <c r="E49" s="543"/>
      <c r="F49" s="543"/>
      <c r="G49" s="543"/>
      <c r="H49" s="543"/>
      <c r="I49" s="543"/>
      <c r="J49" s="543"/>
      <c r="K49" s="543"/>
      <c r="L49" s="543"/>
      <c r="M49" s="543"/>
      <c r="N49" s="543"/>
      <c r="O49" s="543"/>
      <c r="P49" s="543"/>
      <c r="Q49" s="543"/>
      <c r="R49" s="544"/>
    </row>
    <row r="50" spans="1:18" x14ac:dyDescent="0.25">
      <c r="A50" s="135"/>
      <c r="B50" s="136"/>
      <c r="C50" s="136"/>
      <c r="D50" s="136"/>
      <c r="E50" s="136"/>
      <c r="F50" s="136"/>
      <c r="G50" s="136"/>
      <c r="H50" s="136"/>
      <c r="I50" s="136"/>
      <c r="J50" s="136"/>
      <c r="K50" s="136"/>
      <c r="L50" s="136"/>
      <c r="M50" s="136"/>
      <c r="N50" s="136"/>
      <c r="O50" s="136"/>
      <c r="P50" s="136"/>
      <c r="Q50" s="136"/>
      <c r="R50" s="137"/>
    </row>
    <row r="51" spans="1:18" x14ac:dyDescent="0.25">
      <c r="A51" s="135"/>
      <c r="B51" s="136"/>
      <c r="C51" s="136"/>
      <c r="D51" s="136"/>
      <c r="E51" s="136"/>
      <c r="F51" s="136"/>
      <c r="G51" s="136"/>
      <c r="H51" s="136"/>
      <c r="I51" s="136"/>
      <c r="J51" s="136"/>
      <c r="K51" s="136"/>
      <c r="L51" s="136"/>
      <c r="M51" s="136"/>
      <c r="N51" s="136"/>
      <c r="O51" s="136"/>
      <c r="P51" s="136"/>
      <c r="Q51" s="136"/>
      <c r="R51" s="137"/>
    </row>
    <row r="52" spans="1:18" x14ac:dyDescent="0.25">
      <c r="A52" s="129"/>
      <c r="B52" s="119"/>
      <c r="C52" s="119"/>
      <c r="D52" s="119"/>
      <c r="E52" s="119"/>
      <c r="F52" s="119"/>
      <c r="G52" s="119"/>
      <c r="H52" s="119"/>
      <c r="I52" s="119"/>
      <c r="J52" s="119"/>
      <c r="K52" s="119"/>
      <c r="L52" s="119"/>
      <c r="M52" s="119"/>
      <c r="N52" s="119"/>
      <c r="O52" s="119"/>
      <c r="P52" s="119"/>
      <c r="Q52" s="119"/>
      <c r="R52" s="130"/>
    </row>
    <row r="53" spans="1:18" ht="16.5" x14ac:dyDescent="0.35">
      <c r="A53" s="534" t="s">
        <v>92</v>
      </c>
      <c r="B53" s="539"/>
      <c r="C53" s="539"/>
      <c r="D53" s="539"/>
      <c r="E53" s="119"/>
      <c r="F53" s="119"/>
      <c r="G53" s="119"/>
      <c r="H53" s="119"/>
      <c r="I53" s="119"/>
      <c r="J53" s="119"/>
      <c r="K53" s="119"/>
      <c r="L53" s="119"/>
      <c r="M53" s="119"/>
      <c r="N53" s="119"/>
      <c r="O53" s="119"/>
      <c r="P53" s="119"/>
      <c r="Q53" s="119"/>
      <c r="R53" s="130"/>
    </row>
    <row r="54" spans="1:18" x14ac:dyDescent="0.25">
      <c r="A54" s="540" t="s">
        <v>97</v>
      </c>
      <c r="B54" s="539"/>
      <c r="C54" s="539"/>
      <c r="D54" s="539"/>
      <c r="E54" s="539"/>
      <c r="F54" s="539"/>
      <c r="G54" s="539"/>
      <c r="H54" s="539"/>
      <c r="I54" s="539"/>
      <c r="J54" s="539"/>
      <c r="K54" s="539"/>
      <c r="L54" s="539"/>
      <c r="M54" s="539"/>
      <c r="N54" s="539"/>
      <c r="O54" s="539"/>
      <c r="P54" s="539"/>
      <c r="Q54" s="539"/>
      <c r="R54" s="541"/>
    </row>
    <row r="55" spans="1:18" x14ac:dyDescent="0.25">
      <c r="A55" s="540"/>
      <c r="B55" s="539"/>
      <c r="C55" s="539"/>
      <c r="D55" s="539"/>
      <c r="E55" s="539"/>
      <c r="F55" s="539"/>
      <c r="G55" s="539"/>
      <c r="H55" s="539"/>
      <c r="I55" s="539"/>
      <c r="J55" s="539"/>
      <c r="K55" s="539"/>
      <c r="L55" s="539"/>
      <c r="M55" s="539"/>
      <c r="N55" s="539"/>
      <c r="O55" s="539"/>
      <c r="P55" s="539"/>
      <c r="Q55" s="539"/>
      <c r="R55" s="541"/>
    </row>
    <row r="56" spans="1:18" x14ac:dyDescent="0.25">
      <c r="A56" s="540"/>
      <c r="B56" s="539"/>
      <c r="C56" s="539"/>
      <c r="D56" s="539"/>
      <c r="E56" s="539"/>
      <c r="F56" s="539"/>
      <c r="G56" s="539"/>
      <c r="H56" s="539"/>
      <c r="I56" s="539"/>
      <c r="J56" s="539"/>
      <c r="K56" s="539"/>
      <c r="L56" s="539"/>
      <c r="M56" s="539"/>
      <c r="N56" s="539"/>
      <c r="O56" s="539"/>
      <c r="P56" s="539"/>
      <c r="Q56" s="539"/>
      <c r="R56" s="541"/>
    </row>
    <row r="57" spans="1:18" x14ac:dyDescent="0.25">
      <c r="A57" s="540"/>
      <c r="B57" s="539"/>
      <c r="C57" s="539"/>
      <c r="D57" s="539"/>
      <c r="E57" s="539"/>
      <c r="F57" s="539"/>
      <c r="G57" s="539"/>
      <c r="H57" s="539"/>
      <c r="I57" s="539"/>
      <c r="J57" s="539"/>
      <c r="K57" s="539"/>
      <c r="L57" s="539"/>
      <c r="M57" s="539"/>
      <c r="N57" s="539"/>
      <c r="O57" s="539"/>
      <c r="P57" s="539"/>
      <c r="Q57" s="539"/>
      <c r="R57" s="541"/>
    </row>
    <row r="58" spans="1:18" x14ac:dyDescent="0.25">
      <c r="A58" s="129"/>
      <c r="B58" s="119"/>
      <c r="C58" s="119"/>
      <c r="D58" s="119"/>
      <c r="E58" s="119"/>
      <c r="F58" s="119"/>
      <c r="G58" s="119"/>
      <c r="H58" s="119"/>
      <c r="I58" s="119"/>
      <c r="J58" s="119"/>
      <c r="K58" s="119"/>
      <c r="L58" s="119"/>
      <c r="M58" s="119"/>
      <c r="N58" s="119"/>
      <c r="O58" s="119"/>
      <c r="P58" s="119"/>
      <c r="Q58" s="119"/>
      <c r="R58" s="130"/>
    </row>
    <row r="59" spans="1:18" x14ac:dyDescent="0.25">
      <c r="A59" s="129"/>
      <c r="B59" s="119"/>
      <c r="C59" s="119"/>
      <c r="D59" s="119"/>
      <c r="E59" s="119"/>
      <c r="F59" s="119"/>
      <c r="G59" s="119"/>
      <c r="H59" s="119"/>
      <c r="I59" s="119"/>
      <c r="J59" s="119"/>
      <c r="K59" s="119"/>
      <c r="L59" s="119"/>
      <c r="M59" s="119"/>
      <c r="N59" s="119"/>
      <c r="O59" s="119"/>
      <c r="P59" s="119"/>
      <c r="Q59" s="119"/>
      <c r="R59" s="130"/>
    </row>
    <row r="60" spans="1:18" ht="21" x14ac:dyDescent="0.35">
      <c r="A60" s="534" t="s">
        <v>94</v>
      </c>
      <c r="B60" s="535"/>
      <c r="C60" s="535"/>
      <c r="D60" s="535"/>
      <c r="E60" s="119"/>
      <c r="F60" s="119"/>
      <c r="G60" s="119"/>
      <c r="H60" s="119"/>
      <c r="I60" s="119"/>
      <c r="J60" s="119"/>
      <c r="K60" s="119"/>
      <c r="L60" s="119"/>
      <c r="M60" s="119"/>
      <c r="N60" s="119"/>
      <c r="O60" s="119"/>
      <c r="P60" s="119"/>
      <c r="Q60" s="119"/>
      <c r="R60" s="130"/>
    </row>
    <row r="61" spans="1:18" x14ac:dyDescent="0.25">
      <c r="A61" s="536" t="s">
        <v>98</v>
      </c>
      <c r="B61" s="537"/>
      <c r="C61" s="537"/>
      <c r="D61" s="537"/>
      <c r="E61" s="537"/>
      <c r="F61" s="537"/>
      <c r="G61" s="537"/>
      <c r="H61" s="537"/>
      <c r="I61" s="537"/>
      <c r="J61" s="537"/>
      <c r="K61" s="537"/>
      <c r="L61" s="537"/>
      <c r="M61" s="537"/>
      <c r="N61" s="537"/>
      <c r="O61" s="537"/>
      <c r="P61" s="537"/>
      <c r="Q61" s="537"/>
      <c r="R61" s="538"/>
    </row>
    <row r="62" spans="1:18" x14ac:dyDescent="0.25">
      <c r="A62" s="536"/>
      <c r="B62" s="537"/>
      <c r="C62" s="537"/>
      <c r="D62" s="537"/>
      <c r="E62" s="537"/>
      <c r="F62" s="537"/>
      <c r="G62" s="537"/>
      <c r="H62" s="537"/>
      <c r="I62" s="537"/>
      <c r="J62" s="537"/>
      <c r="K62" s="537"/>
      <c r="L62" s="537"/>
      <c r="M62" s="537"/>
      <c r="N62" s="537"/>
      <c r="O62" s="537"/>
      <c r="P62" s="537"/>
      <c r="Q62" s="537"/>
      <c r="R62" s="538"/>
    </row>
    <row r="63" spans="1:18" x14ac:dyDescent="0.25">
      <c r="A63" s="536"/>
      <c r="B63" s="537"/>
      <c r="C63" s="537"/>
      <c r="D63" s="537"/>
      <c r="E63" s="537"/>
      <c r="F63" s="537"/>
      <c r="G63" s="537"/>
      <c r="H63" s="537"/>
      <c r="I63" s="537"/>
      <c r="J63" s="537"/>
      <c r="K63" s="537"/>
      <c r="L63" s="537"/>
      <c r="M63" s="537"/>
      <c r="N63" s="537"/>
      <c r="O63" s="537"/>
      <c r="P63" s="537"/>
      <c r="Q63" s="537"/>
      <c r="R63" s="538"/>
    </row>
    <row r="64" spans="1:18" x14ac:dyDescent="0.25">
      <c r="A64" s="536"/>
      <c r="B64" s="537"/>
      <c r="C64" s="537"/>
      <c r="D64" s="537"/>
      <c r="E64" s="537"/>
      <c r="F64" s="537"/>
      <c r="G64" s="537"/>
      <c r="H64" s="537"/>
      <c r="I64" s="537"/>
      <c r="J64" s="537"/>
      <c r="K64" s="537"/>
      <c r="L64" s="537"/>
      <c r="M64" s="537"/>
      <c r="N64" s="537"/>
      <c r="O64" s="537"/>
      <c r="P64" s="537"/>
      <c r="Q64" s="537"/>
      <c r="R64" s="538"/>
    </row>
    <row r="65" spans="1:18" x14ac:dyDescent="0.25">
      <c r="A65" s="129"/>
      <c r="B65" s="119"/>
      <c r="C65" s="119"/>
      <c r="D65" s="119"/>
      <c r="E65" s="119"/>
      <c r="F65" s="119"/>
      <c r="G65" s="119"/>
      <c r="H65" s="119"/>
      <c r="I65" s="119"/>
      <c r="J65" s="119"/>
      <c r="K65" s="119"/>
      <c r="L65" s="119"/>
      <c r="M65" s="119"/>
      <c r="N65" s="119"/>
      <c r="O65" s="119"/>
      <c r="P65" s="119"/>
      <c r="Q65" s="119"/>
      <c r="R65" s="130"/>
    </row>
    <row r="66" spans="1:18" ht="15.75" thickBot="1" x14ac:dyDescent="0.3">
      <c r="A66" s="131"/>
      <c r="B66" s="132"/>
      <c r="C66" s="132"/>
      <c r="D66" s="132"/>
      <c r="E66" s="132"/>
      <c r="F66" s="132"/>
      <c r="G66" s="132"/>
      <c r="H66" s="132"/>
      <c r="I66" s="132"/>
      <c r="J66" s="132"/>
      <c r="K66" s="132"/>
      <c r="L66" s="132"/>
      <c r="M66" s="132"/>
      <c r="N66" s="132"/>
      <c r="O66" s="132"/>
      <c r="P66" s="132"/>
      <c r="Q66" s="132"/>
      <c r="R66" s="133"/>
    </row>
    <row r="69" spans="1:18" x14ac:dyDescent="0.25">
      <c r="A69" t="s">
        <v>122</v>
      </c>
    </row>
  </sheetData>
  <mergeCells count="14">
    <mergeCell ref="A20:R25"/>
    <mergeCell ref="A13:R16"/>
    <mergeCell ref="A1:R4"/>
    <mergeCell ref="A6:R9"/>
    <mergeCell ref="A5:E5"/>
    <mergeCell ref="A12:E12"/>
    <mergeCell ref="A60:D60"/>
    <mergeCell ref="A61:R64"/>
    <mergeCell ref="A28:D28"/>
    <mergeCell ref="A29:R32"/>
    <mergeCell ref="A37:R40"/>
    <mergeCell ref="A53:D53"/>
    <mergeCell ref="A54:R57"/>
    <mergeCell ref="A44:R49"/>
  </mergeCells>
  <phoneticPr fontId="0" type="noConversion"/>
  <printOptions horizontalCentered="1"/>
  <pageMargins left="0.25" right="0.25" top="0.5" bottom="0.75" header="0.3" footer="0.3"/>
  <pageSetup paperSize="9" scale="61" fitToHeight="0" orientation="portrait" r:id="rId1"/>
  <headerFooter>
    <oddHeader>&amp;C&amp;"Arial,Regular"&amp;10GLOBAL SUPPLIER ASSESSMENT FORM</oddHeader>
    <oddFooter>&amp;L&amp;"Arial,Regular"&amp;10&amp;K0000FFDate:  2016 August 25                   Revision Level:  DDC:  169760                           QSD:10000035618  &amp;C&amp;"Arial,Regular"&amp;10Owner: &amp;K0000FFGlobal SQE Council&amp;R&amp;"Arial,Regular"&amp;10Page&amp;Pof&amp;N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51"/>
  <sheetViews>
    <sheetView zoomScaleSheetLayoutView="100" workbookViewId="0">
      <selection activeCell="V19" sqref="V19"/>
    </sheetView>
  </sheetViews>
  <sheetFormatPr defaultColWidth="9.140625" defaultRowHeight="15" x14ac:dyDescent="0.25"/>
  <cols>
    <col min="1" max="1" width="3.85546875" style="142" customWidth="1"/>
    <col min="2" max="2" width="19" style="154" customWidth="1"/>
    <col min="3" max="3" width="43.28515625" style="155" customWidth="1"/>
    <col min="4" max="13" width="3.5703125" style="141" customWidth="1"/>
    <col min="14" max="14" width="30.5703125" style="141" customWidth="1"/>
    <col min="15" max="16384" width="9.140625" style="141"/>
  </cols>
  <sheetData>
    <row r="1" spans="1:14" ht="15" customHeight="1" x14ac:dyDescent="0.25">
      <c r="A1" s="563" t="s">
        <v>81</v>
      </c>
      <c r="B1" s="563"/>
      <c r="C1" s="563"/>
      <c r="D1" s="563"/>
      <c r="E1" s="563"/>
      <c r="F1" s="563"/>
      <c r="G1" s="563"/>
      <c r="H1" s="563"/>
      <c r="I1" s="563"/>
      <c r="J1" s="563"/>
      <c r="K1" s="563"/>
      <c r="L1" s="563"/>
      <c r="M1" s="563"/>
      <c r="N1" s="562"/>
    </row>
    <row r="2" spans="1:14" ht="15" customHeight="1" x14ac:dyDescent="0.25">
      <c r="A2" s="563"/>
      <c r="B2" s="563"/>
      <c r="C2" s="563"/>
      <c r="D2" s="563"/>
      <c r="E2" s="563"/>
      <c r="F2" s="563"/>
      <c r="G2" s="563"/>
      <c r="H2" s="563"/>
      <c r="I2" s="563"/>
      <c r="J2" s="563"/>
      <c r="K2" s="563"/>
      <c r="L2" s="563"/>
      <c r="M2" s="563"/>
      <c r="N2" s="562"/>
    </row>
    <row r="3" spans="1:14" x14ac:dyDescent="0.25">
      <c r="A3" s="563"/>
      <c r="B3" s="563"/>
      <c r="C3" s="563"/>
      <c r="D3" s="563"/>
      <c r="E3" s="563"/>
      <c r="F3" s="563"/>
      <c r="G3" s="563"/>
      <c r="H3" s="563"/>
      <c r="I3" s="563"/>
      <c r="J3" s="563"/>
      <c r="K3" s="563"/>
      <c r="L3" s="563"/>
      <c r="M3" s="563"/>
      <c r="N3" s="142"/>
    </row>
    <row r="4" spans="1:14" ht="15" customHeight="1" x14ac:dyDescent="0.25">
      <c r="A4" s="564" t="s">
        <v>276</v>
      </c>
      <c r="B4" s="564"/>
      <c r="C4" s="168" t="str">
        <f>Summary!H4</f>
        <v/>
      </c>
      <c r="D4" s="564" t="s">
        <v>277</v>
      </c>
      <c r="E4" s="564"/>
      <c r="F4" s="564"/>
      <c r="G4" s="564"/>
      <c r="H4" s="564"/>
      <c r="I4" s="564"/>
      <c r="J4" s="564"/>
      <c r="K4" s="564"/>
      <c r="L4" s="564"/>
      <c r="M4" s="564"/>
      <c r="N4" s="169">
        <f>Summary!T4</f>
        <v>43301</v>
      </c>
    </row>
    <row r="5" spans="1:14" ht="15" customHeight="1" x14ac:dyDescent="0.25">
      <c r="A5" s="170"/>
      <c r="B5" s="170"/>
      <c r="C5" s="170"/>
      <c r="D5" s="170"/>
      <c r="E5" s="170"/>
      <c r="F5" s="170"/>
      <c r="G5" s="170"/>
      <c r="H5" s="170"/>
      <c r="I5" s="170"/>
      <c r="J5" s="170"/>
      <c r="K5" s="170"/>
      <c r="L5" s="170"/>
      <c r="M5" s="170"/>
      <c r="N5" s="171"/>
    </row>
    <row r="6" spans="1:14" ht="14.1" customHeight="1" x14ac:dyDescent="0.25">
      <c r="A6" s="171"/>
      <c r="B6" s="172"/>
      <c r="C6" s="173"/>
      <c r="D6" s="556" t="s">
        <v>243</v>
      </c>
      <c r="E6" s="556"/>
      <c r="F6" s="556"/>
      <c r="G6" s="556"/>
      <c r="H6" s="556"/>
      <c r="I6" s="556"/>
      <c r="J6" s="556"/>
      <c r="K6" s="556"/>
      <c r="L6" s="556"/>
      <c r="M6" s="556"/>
      <c r="N6" s="556"/>
    </row>
    <row r="7" spans="1:14" ht="14.1" customHeight="1" x14ac:dyDescent="0.25">
      <c r="A7" s="565" t="s">
        <v>236</v>
      </c>
      <c r="B7" s="565"/>
      <c r="C7" s="565"/>
      <c r="D7" s="556" t="s">
        <v>262</v>
      </c>
      <c r="E7" s="556"/>
      <c r="F7" s="558" t="s">
        <v>244</v>
      </c>
      <c r="G7" s="558"/>
      <c r="H7" s="558"/>
      <c r="I7" s="558"/>
      <c r="J7" s="558"/>
      <c r="K7" s="558"/>
      <c r="L7" s="558"/>
      <c r="M7" s="558"/>
      <c r="N7" s="558"/>
    </row>
    <row r="8" spans="1:14" ht="14.1" customHeight="1" x14ac:dyDescent="0.25">
      <c r="A8" s="565"/>
      <c r="B8" s="565"/>
      <c r="C8" s="565"/>
      <c r="D8" s="556"/>
      <c r="E8" s="556"/>
      <c r="F8" s="558"/>
      <c r="G8" s="558"/>
      <c r="H8" s="558"/>
      <c r="I8" s="558"/>
      <c r="J8" s="558"/>
      <c r="K8" s="558"/>
      <c r="L8" s="558"/>
      <c r="M8" s="558"/>
      <c r="N8" s="558"/>
    </row>
    <row r="9" spans="1:14" ht="14.1" customHeight="1" x14ac:dyDescent="0.25">
      <c r="A9" s="561"/>
      <c r="B9" s="561"/>
      <c r="C9" s="561"/>
      <c r="D9" s="556">
        <v>0</v>
      </c>
      <c r="E9" s="556"/>
      <c r="F9" s="558" t="s">
        <v>108</v>
      </c>
      <c r="G9" s="558"/>
      <c r="H9" s="558"/>
      <c r="I9" s="558"/>
      <c r="J9" s="558"/>
      <c r="K9" s="558"/>
      <c r="L9" s="558"/>
      <c r="M9" s="558"/>
      <c r="N9" s="558"/>
    </row>
    <row r="10" spans="1:14" ht="14.1" customHeight="1" x14ac:dyDescent="0.25">
      <c r="A10" s="566" t="s">
        <v>237</v>
      </c>
      <c r="B10" s="566"/>
      <c r="C10" s="566"/>
      <c r="D10" s="556"/>
      <c r="E10" s="556"/>
      <c r="F10" s="558"/>
      <c r="G10" s="558"/>
      <c r="H10" s="558"/>
      <c r="I10" s="558"/>
      <c r="J10" s="558"/>
      <c r="K10" s="558"/>
      <c r="L10" s="558"/>
      <c r="M10" s="558"/>
      <c r="N10" s="558"/>
    </row>
    <row r="11" spans="1:14" ht="14.1" customHeight="1" x14ac:dyDescent="0.25">
      <c r="A11" s="566" t="s">
        <v>238</v>
      </c>
      <c r="B11" s="566"/>
      <c r="C11" s="566"/>
      <c r="D11" s="556">
        <v>1</v>
      </c>
      <c r="E11" s="556"/>
      <c r="F11" s="558" t="s">
        <v>5</v>
      </c>
      <c r="G11" s="558"/>
      <c r="H11" s="558"/>
      <c r="I11" s="558"/>
      <c r="J11" s="558"/>
      <c r="K11" s="558"/>
      <c r="L11" s="558"/>
      <c r="M11" s="558"/>
      <c r="N11" s="558"/>
    </row>
    <row r="12" spans="1:14" ht="14.1" customHeight="1" x14ac:dyDescent="0.25">
      <c r="A12" s="566" t="s">
        <v>239</v>
      </c>
      <c r="B12" s="566"/>
      <c r="C12" s="566"/>
      <c r="D12" s="556"/>
      <c r="E12" s="556"/>
      <c r="F12" s="558"/>
      <c r="G12" s="558"/>
      <c r="H12" s="558"/>
      <c r="I12" s="558"/>
      <c r="J12" s="558"/>
      <c r="K12" s="558"/>
      <c r="L12" s="558"/>
      <c r="M12" s="558"/>
      <c r="N12" s="558"/>
    </row>
    <row r="13" spans="1:14" ht="14.1" customHeight="1" x14ac:dyDescent="0.25">
      <c r="A13" s="560" t="s">
        <v>241</v>
      </c>
      <c r="B13" s="560"/>
      <c r="C13" s="560"/>
      <c r="D13" s="556">
        <v>2</v>
      </c>
      <c r="E13" s="556"/>
      <c r="F13" s="558" t="s">
        <v>110</v>
      </c>
      <c r="G13" s="558"/>
      <c r="H13" s="558"/>
      <c r="I13" s="558"/>
      <c r="J13" s="558"/>
      <c r="K13" s="558"/>
      <c r="L13" s="558"/>
      <c r="M13" s="558"/>
      <c r="N13" s="558"/>
    </row>
    <row r="14" spans="1:14" ht="14.1" customHeight="1" x14ac:dyDescent="0.25">
      <c r="A14" s="560" t="s">
        <v>240</v>
      </c>
      <c r="B14" s="560"/>
      <c r="C14" s="560"/>
      <c r="D14" s="556"/>
      <c r="E14" s="556"/>
      <c r="F14" s="558"/>
      <c r="G14" s="558"/>
      <c r="H14" s="558"/>
      <c r="I14" s="558"/>
      <c r="J14" s="558"/>
      <c r="K14" s="558"/>
      <c r="L14" s="558"/>
      <c r="M14" s="558"/>
      <c r="N14" s="558"/>
    </row>
    <row r="15" spans="1:14" ht="14.1" customHeight="1" x14ac:dyDescent="0.25">
      <c r="A15" s="560" t="s">
        <v>242</v>
      </c>
      <c r="B15" s="560"/>
      <c r="C15" s="560"/>
      <c r="D15" s="559">
        <v>3</v>
      </c>
      <c r="E15" s="559"/>
      <c r="F15" s="558" t="s">
        <v>4</v>
      </c>
      <c r="G15" s="558"/>
      <c r="H15" s="558"/>
      <c r="I15" s="558"/>
      <c r="J15" s="558"/>
      <c r="K15" s="558"/>
      <c r="L15" s="558"/>
      <c r="M15" s="558"/>
      <c r="N15" s="558"/>
    </row>
    <row r="16" spans="1:14" ht="14.1" customHeight="1" x14ac:dyDescent="0.25">
      <c r="A16" s="561"/>
      <c r="B16" s="561"/>
      <c r="C16" s="561"/>
      <c r="D16" s="559"/>
      <c r="E16" s="559"/>
      <c r="F16" s="558"/>
      <c r="G16" s="558"/>
      <c r="H16" s="558"/>
      <c r="I16" s="558"/>
      <c r="J16" s="558"/>
      <c r="K16" s="558"/>
      <c r="L16" s="558"/>
      <c r="M16" s="558"/>
      <c r="N16" s="558"/>
    </row>
    <row r="17" spans="1:24" ht="14.1" customHeight="1" x14ac:dyDescent="0.25">
      <c r="A17" s="171"/>
      <c r="B17" s="172"/>
      <c r="C17" s="173"/>
      <c r="D17" s="174"/>
      <c r="E17" s="174"/>
      <c r="F17" s="174"/>
      <c r="G17" s="174"/>
      <c r="H17" s="174"/>
      <c r="I17" s="174"/>
      <c r="J17" s="174"/>
      <c r="K17" s="174"/>
      <c r="L17" s="174"/>
      <c r="M17" s="174"/>
      <c r="N17" s="174"/>
    </row>
    <row r="18" spans="1:24" x14ac:dyDescent="0.25">
      <c r="A18" s="175"/>
      <c r="B18" s="176" t="s">
        <v>200</v>
      </c>
      <c r="C18" s="177" t="s">
        <v>198</v>
      </c>
      <c r="D18" s="557" t="s">
        <v>199</v>
      </c>
      <c r="E18" s="557"/>
      <c r="F18" s="557"/>
      <c r="G18" s="557"/>
      <c r="H18" s="557"/>
      <c r="I18" s="557"/>
      <c r="J18" s="557"/>
      <c r="K18" s="557"/>
      <c r="L18" s="557"/>
      <c r="M18" s="557"/>
      <c r="N18" s="177" t="s">
        <v>197</v>
      </c>
    </row>
    <row r="19" spans="1:24" ht="31.5" x14ac:dyDescent="0.25">
      <c r="A19" s="161" t="s">
        <v>196</v>
      </c>
      <c r="B19" s="162" t="s">
        <v>195</v>
      </c>
      <c r="C19" s="161" t="s">
        <v>184</v>
      </c>
      <c r="D19" s="163" t="s">
        <v>194</v>
      </c>
      <c r="E19" s="163" t="s">
        <v>193</v>
      </c>
      <c r="F19" s="163" t="s">
        <v>192</v>
      </c>
      <c r="G19" s="163" t="s">
        <v>191</v>
      </c>
      <c r="H19" s="163" t="s">
        <v>190</v>
      </c>
      <c r="I19" s="163" t="s">
        <v>189</v>
      </c>
      <c r="J19" s="163" t="s">
        <v>188</v>
      </c>
      <c r="K19" s="163" t="s">
        <v>187</v>
      </c>
      <c r="L19" s="163" t="s">
        <v>186</v>
      </c>
      <c r="M19" s="163" t="s">
        <v>185</v>
      </c>
      <c r="N19" s="164"/>
      <c r="V19" s="141" t="s">
        <v>257</v>
      </c>
      <c r="W19" s="141" t="s">
        <v>258</v>
      </c>
      <c r="X19" s="141" t="s">
        <v>259</v>
      </c>
    </row>
    <row r="20" spans="1:24" ht="150.75" customHeight="1" x14ac:dyDescent="0.25">
      <c r="A20" s="165" t="s">
        <v>183</v>
      </c>
      <c r="B20" s="166" t="s">
        <v>181</v>
      </c>
      <c r="C20" s="167" t="s">
        <v>323</v>
      </c>
      <c r="D20" s="178" t="s">
        <v>70</v>
      </c>
      <c r="E20" s="178" t="s">
        <v>70</v>
      </c>
      <c r="F20" s="178" t="s">
        <v>70</v>
      </c>
      <c r="G20" s="178" t="s">
        <v>70</v>
      </c>
      <c r="H20" s="178" t="s">
        <v>70</v>
      </c>
      <c r="I20" s="178" t="s">
        <v>70</v>
      </c>
      <c r="J20" s="178" t="s">
        <v>70</v>
      </c>
      <c r="K20" s="178" t="s">
        <v>70</v>
      </c>
      <c r="L20" s="178" t="s">
        <v>70</v>
      </c>
      <c r="M20" s="178" t="s">
        <v>70</v>
      </c>
      <c r="N20" s="179"/>
      <c r="V20" s="141">
        <f t="shared" ref="V20:V48" si="0">COUNT(D20:M20)</f>
        <v>0</v>
      </c>
      <c r="W20" s="151">
        <f t="shared" ref="W20:W48" si="1">SUM(D20:M20)</f>
        <v>0</v>
      </c>
      <c r="X20" s="151">
        <f>IF(V20&gt;0,W20/V20,0)</f>
        <v>0</v>
      </c>
    </row>
    <row r="21" spans="1:24" ht="126.75" customHeight="1" x14ac:dyDescent="0.25">
      <c r="A21" s="156" t="s">
        <v>182</v>
      </c>
      <c r="B21" s="157" t="s">
        <v>179</v>
      </c>
      <c r="C21" s="158" t="s">
        <v>324</v>
      </c>
      <c r="D21" s="159" t="s">
        <v>70</v>
      </c>
      <c r="E21" s="159" t="s">
        <v>70</v>
      </c>
      <c r="F21" s="159" t="s">
        <v>70</v>
      </c>
      <c r="G21" s="159" t="s">
        <v>70</v>
      </c>
      <c r="H21" s="159" t="s">
        <v>70</v>
      </c>
      <c r="I21" s="159" t="s">
        <v>70</v>
      </c>
      <c r="J21" s="159" t="s">
        <v>70</v>
      </c>
      <c r="K21" s="159" t="s">
        <v>70</v>
      </c>
      <c r="L21" s="159" t="s">
        <v>70</v>
      </c>
      <c r="M21" s="159" t="s">
        <v>70</v>
      </c>
      <c r="N21" s="160"/>
      <c r="V21" s="141">
        <f t="shared" si="0"/>
        <v>0</v>
      </c>
      <c r="W21" s="151">
        <f t="shared" si="1"/>
        <v>0</v>
      </c>
      <c r="X21" s="151">
        <f t="shared" ref="X21:X48" si="2">IF(V21&gt;0,W21/V21,0)</f>
        <v>0</v>
      </c>
    </row>
    <row r="22" spans="1:24" ht="127.5" customHeight="1" x14ac:dyDescent="0.25">
      <c r="A22" s="147" t="s">
        <v>180</v>
      </c>
      <c r="B22" s="148" t="s">
        <v>178</v>
      </c>
      <c r="C22" s="149" t="s">
        <v>226</v>
      </c>
      <c r="D22" s="150" t="s">
        <v>70</v>
      </c>
      <c r="E22" s="150" t="s">
        <v>70</v>
      </c>
      <c r="F22" s="150" t="s">
        <v>70</v>
      </c>
      <c r="G22" s="150" t="s">
        <v>70</v>
      </c>
      <c r="H22" s="150" t="s">
        <v>70</v>
      </c>
      <c r="I22" s="150" t="s">
        <v>70</v>
      </c>
      <c r="J22" s="150" t="s">
        <v>70</v>
      </c>
      <c r="K22" s="150" t="s">
        <v>70</v>
      </c>
      <c r="L22" s="150" t="s">
        <v>70</v>
      </c>
      <c r="M22" s="150" t="s">
        <v>70</v>
      </c>
      <c r="N22" s="153"/>
      <c r="V22" s="141">
        <f t="shared" si="0"/>
        <v>0</v>
      </c>
      <c r="W22" s="151">
        <f t="shared" si="1"/>
        <v>0</v>
      </c>
      <c r="X22" s="151">
        <f t="shared" si="2"/>
        <v>0</v>
      </c>
    </row>
    <row r="23" spans="1:24" ht="42" x14ac:dyDescent="0.25">
      <c r="A23" s="143" t="s">
        <v>177</v>
      </c>
      <c r="B23" s="144" t="s">
        <v>176</v>
      </c>
      <c r="C23" s="146"/>
      <c r="D23" s="145" t="str">
        <f t="shared" ref="D23:M23" si="3">D19</f>
        <v>one</v>
      </c>
      <c r="E23" s="145" t="str">
        <f t="shared" si="3"/>
        <v>two</v>
      </c>
      <c r="F23" s="145" t="str">
        <f t="shared" si="3"/>
        <v>three</v>
      </c>
      <c r="G23" s="145" t="str">
        <f t="shared" si="3"/>
        <v>four</v>
      </c>
      <c r="H23" s="145" t="str">
        <f t="shared" si="3"/>
        <v>five</v>
      </c>
      <c r="I23" s="145" t="str">
        <f t="shared" si="3"/>
        <v>six</v>
      </c>
      <c r="J23" s="145" t="str">
        <f t="shared" si="3"/>
        <v>seven</v>
      </c>
      <c r="K23" s="145" t="str">
        <f t="shared" si="3"/>
        <v>eight</v>
      </c>
      <c r="L23" s="145" t="str">
        <f t="shared" si="3"/>
        <v>nine</v>
      </c>
      <c r="M23" s="145" t="str">
        <f t="shared" si="3"/>
        <v>ten</v>
      </c>
      <c r="N23" s="146"/>
      <c r="V23" s="141">
        <f t="shared" si="0"/>
        <v>0</v>
      </c>
      <c r="W23" s="151">
        <f t="shared" si="1"/>
        <v>0</v>
      </c>
      <c r="X23" s="151">
        <f t="shared" si="2"/>
        <v>0</v>
      </c>
    </row>
    <row r="24" spans="1:24" ht="195.75" customHeight="1" x14ac:dyDescent="0.25">
      <c r="A24" s="147" t="s">
        <v>175</v>
      </c>
      <c r="B24" s="148" t="s">
        <v>174</v>
      </c>
      <c r="C24" s="149" t="s">
        <v>325</v>
      </c>
      <c r="D24" s="150" t="s">
        <v>70</v>
      </c>
      <c r="E24" s="150" t="s">
        <v>70</v>
      </c>
      <c r="F24" s="150" t="s">
        <v>70</v>
      </c>
      <c r="G24" s="150" t="s">
        <v>70</v>
      </c>
      <c r="H24" s="150" t="s">
        <v>70</v>
      </c>
      <c r="I24" s="150" t="s">
        <v>70</v>
      </c>
      <c r="J24" s="150" t="s">
        <v>70</v>
      </c>
      <c r="K24" s="150" t="s">
        <v>70</v>
      </c>
      <c r="L24" s="150" t="s">
        <v>70</v>
      </c>
      <c r="M24" s="150" t="s">
        <v>70</v>
      </c>
      <c r="N24" s="153"/>
      <c r="V24" s="141">
        <f t="shared" si="0"/>
        <v>0</v>
      </c>
      <c r="W24" s="151">
        <f t="shared" si="1"/>
        <v>0</v>
      </c>
      <c r="X24" s="151">
        <f t="shared" si="2"/>
        <v>0</v>
      </c>
    </row>
    <row r="25" spans="1:24" ht="191.25" x14ac:dyDescent="0.25">
      <c r="A25" s="147" t="s">
        <v>173</v>
      </c>
      <c r="B25" s="148" t="s">
        <v>172</v>
      </c>
      <c r="C25" s="149" t="s">
        <v>171</v>
      </c>
      <c r="D25" s="150" t="s">
        <v>70</v>
      </c>
      <c r="E25" s="150" t="s">
        <v>70</v>
      </c>
      <c r="F25" s="150" t="s">
        <v>70</v>
      </c>
      <c r="G25" s="150" t="s">
        <v>70</v>
      </c>
      <c r="H25" s="150" t="s">
        <v>70</v>
      </c>
      <c r="I25" s="150" t="s">
        <v>70</v>
      </c>
      <c r="J25" s="150" t="s">
        <v>70</v>
      </c>
      <c r="K25" s="150" t="s">
        <v>70</v>
      </c>
      <c r="L25" s="150" t="s">
        <v>70</v>
      </c>
      <c r="M25" s="150" t="s">
        <v>70</v>
      </c>
      <c r="N25" s="153"/>
      <c r="V25" s="141">
        <f t="shared" si="0"/>
        <v>0</v>
      </c>
      <c r="W25" s="151">
        <f t="shared" si="1"/>
        <v>0</v>
      </c>
      <c r="X25" s="151">
        <f t="shared" si="2"/>
        <v>0</v>
      </c>
    </row>
    <row r="26" spans="1:24" ht="191.25" x14ac:dyDescent="0.25">
      <c r="A26" s="147" t="s">
        <v>170</v>
      </c>
      <c r="B26" s="148" t="s">
        <v>169</v>
      </c>
      <c r="C26" s="149" t="s">
        <v>326</v>
      </c>
      <c r="D26" s="150" t="s">
        <v>70</v>
      </c>
      <c r="E26" s="150" t="s">
        <v>70</v>
      </c>
      <c r="F26" s="150" t="s">
        <v>70</v>
      </c>
      <c r="G26" s="150" t="s">
        <v>70</v>
      </c>
      <c r="H26" s="150" t="s">
        <v>70</v>
      </c>
      <c r="I26" s="150" t="s">
        <v>70</v>
      </c>
      <c r="J26" s="150" t="s">
        <v>70</v>
      </c>
      <c r="K26" s="150" t="s">
        <v>70</v>
      </c>
      <c r="L26" s="150" t="s">
        <v>70</v>
      </c>
      <c r="M26" s="150" t="s">
        <v>70</v>
      </c>
      <c r="N26" s="153"/>
      <c r="V26" s="141">
        <f t="shared" si="0"/>
        <v>0</v>
      </c>
      <c r="W26" s="151">
        <f t="shared" si="1"/>
        <v>0</v>
      </c>
      <c r="X26" s="151">
        <f t="shared" si="2"/>
        <v>0</v>
      </c>
    </row>
    <row r="27" spans="1:24" ht="102" customHeight="1" x14ac:dyDescent="0.25">
      <c r="A27" s="147" t="s">
        <v>168</v>
      </c>
      <c r="B27" s="148" t="s">
        <v>167</v>
      </c>
      <c r="C27" s="149" t="s">
        <v>327</v>
      </c>
      <c r="D27" s="150" t="s">
        <v>70</v>
      </c>
      <c r="E27" s="150" t="s">
        <v>70</v>
      </c>
      <c r="F27" s="150" t="s">
        <v>70</v>
      </c>
      <c r="G27" s="150" t="s">
        <v>70</v>
      </c>
      <c r="H27" s="150" t="s">
        <v>70</v>
      </c>
      <c r="I27" s="150" t="s">
        <v>70</v>
      </c>
      <c r="J27" s="150" t="s">
        <v>70</v>
      </c>
      <c r="K27" s="150" t="s">
        <v>70</v>
      </c>
      <c r="L27" s="150" t="s">
        <v>70</v>
      </c>
      <c r="M27" s="150" t="s">
        <v>70</v>
      </c>
      <c r="N27" s="152"/>
      <c r="V27" s="141">
        <f t="shared" si="0"/>
        <v>0</v>
      </c>
      <c r="W27" s="151">
        <f t="shared" si="1"/>
        <v>0</v>
      </c>
      <c r="X27" s="151">
        <f t="shared" si="2"/>
        <v>0</v>
      </c>
    </row>
    <row r="28" spans="1:24" ht="72" customHeight="1" x14ac:dyDescent="0.25">
      <c r="A28" s="147" t="s">
        <v>166</v>
      </c>
      <c r="B28" s="148" t="s">
        <v>165</v>
      </c>
      <c r="C28" s="149" t="s">
        <v>328</v>
      </c>
      <c r="D28" s="150" t="s">
        <v>70</v>
      </c>
      <c r="E28" s="150" t="s">
        <v>70</v>
      </c>
      <c r="F28" s="150" t="s">
        <v>70</v>
      </c>
      <c r="G28" s="150" t="s">
        <v>70</v>
      </c>
      <c r="H28" s="150" t="s">
        <v>70</v>
      </c>
      <c r="I28" s="150" t="s">
        <v>70</v>
      </c>
      <c r="J28" s="150" t="s">
        <v>70</v>
      </c>
      <c r="K28" s="150" t="s">
        <v>70</v>
      </c>
      <c r="L28" s="150" t="s">
        <v>70</v>
      </c>
      <c r="M28" s="150" t="s">
        <v>70</v>
      </c>
      <c r="N28" s="153"/>
      <c r="V28" s="141">
        <f t="shared" si="0"/>
        <v>0</v>
      </c>
      <c r="W28" s="151">
        <f t="shared" si="1"/>
        <v>0</v>
      </c>
      <c r="X28" s="151">
        <f t="shared" si="2"/>
        <v>0</v>
      </c>
    </row>
    <row r="29" spans="1:24" ht="127.5" customHeight="1" x14ac:dyDescent="0.25">
      <c r="A29" s="147" t="s">
        <v>164</v>
      </c>
      <c r="B29" s="148" t="s">
        <v>163</v>
      </c>
      <c r="C29" s="149" t="s">
        <v>329</v>
      </c>
      <c r="D29" s="150" t="s">
        <v>70</v>
      </c>
      <c r="E29" s="150" t="s">
        <v>70</v>
      </c>
      <c r="F29" s="150" t="s">
        <v>70</v>
      </c>
      <c r="G29" s="150" t="s">
        <v>70</v>
      </c>
      <c r="H29" s="150" t="s">
        <v>70</v>
      </c>
      <c r="I29" s="150" t="s">
        <v>70</v>
      </c>
      <c r="J29" s="150" t="s">
        <v>70</v>
      </c>
      <c r="K29" s="150" t="s">
        <v>70</v>
      </c>
      <c r="L29" s="150" t="s">
        <v>70</v>
      </c>
      <c r="M29" s="150" t="s">
        <v>70</v>
      </c>
      <c r="N29" s="153"/>
      <c r="V29" s="141">
        <f t="shared" si="0"/>
        <v>0</v>
      </c>
      <c r="W29" s="151">
        <f t="shared" si="1"/>
        <v>0</v>
      </c>
      <c r="X29" s="151">
        <f t="shared" si="2"/>
        <v>0</v>
      </c>
    </row>
    <row r="30" spans="1:24" ht="30.75" x14ac:dyDescent="0.25">
      <c r="A30" s="143" t="s">
        <v>162</v>
      </c>
      <c r="B30" s="144" t="s">
        <v>55</v>
      </c>
      <c r="C30" s="146"/>
      <c r="D30" s="145" t="str">
        <f t="shared" ref="D30:M30" si="4">D19</f>
        <v>one</v>
      </c>
      <c r="E30" s="145" t="str">
        <f t="shared" si="4"/>
        <v>two</v>
      </c>
      <c r="F30" s="145" t="str">
        <f t="shared" si="4"/>
        <v>three</v>
      </c>
      <c r="G30" s="145" t="str">
        <f t="shared" si="4"/>
        <v>four</v>
      </c>
      <c r="H30" s="145" t="str">
        <f t="shared" si="4"/>
        <v>five</v>
      </c>
      <c r="I30" s="145" t="str">
        <f t="shared" si="4"/>
        <v>six</v>
      </c>
      <c r="J30" s="145" t="str">
        <f t="shared" si="4"/>
        <v>seven</v>
      </c>
      <c r="K30" s="145" t="str">
        <f t="shared" si="4"/>
        <v>eight</v>
      </c>
      <c r="L30" s="145" t="str">
        <f t="shared" si="4"/>
        <v>nine</v>
      </c>
      <c r="M30" s="145" t="str">
        <f t="shared" si="4"/>
        <v>ten</v>
      </c>
      <c r="N30" s="146"/>
      <c r="V30" s="141">
        <f t="shared" si="0"/>
        <v>0</v>
      </c>
      <c r="W30" s="151">
        <f t="shared" si="1"/>
        <v>0</v>
      </c>
      <c r="X30" s="151">
        <f t="shared" si="2"/>
        <v>0</v>
      </c>
    </row>
    <row r="31" spans="1:24" ht="213.75" x14ac:dyDescent="0.25">
      <c r="A31" s="147" t="s">
        <v>161</v>
      </c>
      <c r="B31" s="148" t="s">
        <v>160</v>
      </c>
      <c r="C31" s="149" t="s">
        <v>330</v>
      </c>
      <c r="D31" s="150" t="s">
        <v>70</v>
      </c>
      <c r="E31" s="150" t="s">
        <v>70</v>
      </c>
      <c r="F31" s="150" t="s">
        <v>70</v>
      </c>
      <c r="G31" s="150" t="s">
        <v>70</v>
      </c>
      <c r="H31" s="150" t="s">
        <v>70</v>
      </c>
      <c r="I31" s="150" t="s">
        <v>70</v>
      </c>
      <c r="J31" s="150" t="s">
        <v>70</v>
      </c>
      <c r="K31" s="150" t="s">
        <v>70</v>
      </c>
      <c r="L31" s="150" t="s">
        <v>70</v>
      </c>
      <c r="M31" s="150" t="s">
        <v>70</v>
      </c>
      <c r="N31" s="153"/>
      <c r="V31" s="141">
        <f t="shared" si="0"/>
        <v>0</v>
      </c>
      <c r="W31" s="151">
        <f t="shared" si="1"/>
        <v>0</v>
      </c>
      <c r="X31" s="151">
        <f t="shared" si="2"/>
        <v>0</v>
      </c>
    </row>
    <row r="32" spans="1:24" ht="216" customHeight="1" x14ac:dyDescent="0.25">
      <c r="A32" s="147" t="s">
        <v>159</v>
      </c>
      <c r="B32" s="148" t="s">
        <v>158</v>
      </c>
      <c r="C32" s="149" t="s">
        <v>331</v>
      </c>
      <c r="D32" s="150" t="s">
        <v>70</v>
      </c>
      <c r="E32" s="150" t="s">
        <v>70</v>
      </c>
      <c r="F32" s="150" t="s">
        <v>70</v>
      </c>
      <c r="G32" s="150" t="s">
        <v>70</v>
      </c>
      <c r="H32" s="150" t="s">
        <v>70</v>
      </c>
      <c r="I32" s="150" t="s">
        <v>70</v>
      </c>
      <c r="J32" s="150" t="s">
        <v>70</v>
      </c>
      <c r="K32" s="150" t="s">
        <v>70</v>
      </c>
      <c r="L32" s="150" t="s">
        <v>70</v>
      </c>
      <c r="M32" s="150" t="s">
        <v>70</v>
      </c>
      <c r="N32" s="153"/>
      <c r="V32" s="141">
        <f t="shared" si="0"/>
        <v>0</v>
      </c>
      <c r="W32" s="151">
        <f t="shared" si="1"/>
        <v>0</v>
      </c>
      <c r="X32" s="151">
        <f t="shared" si="2"/>
        <v>0</v>
      </c>
    </row>
    <row r="33" spans="1:24" ht="49.5" customHeight="1" x14ac:dyDescent="0.25">
      <c r="A33" s="147" t="s">
        <v>157</v>
      </c>
      <c r="B33" s="148" t="s">
        <v>156</v>
      </c>
      <c r="C33" s="149" t="s">
        <v>155</v>
      </c>
      <c r="D33" s="150" t="s">
        <v>70</v>
      </c>
      <c r="E33" s="150" t="s">
        <v>70</v>
      </c>
      <c r="F33" s="150" t="s">
        <v>70</v>
      </c>
      <c r="G33" s="150" t="s">
        <v>70</v>
      </c>
      <c r="H33" s="150" t="s">
        <v>70</v>
      </c>
      <c r="I33" s="150" t="s">
        <v>70</v>
      </c>
      <c r="J33" s="150" t="s">
        <v>70</v>
      </c>
      <c r="K33" s="150" t="s">
        <v>70</v>
      </c>
      <c r="L33" s="150" t="s">
        <v>70</v>
      </c>
      <c r="M33" s="150" t="s">
        <v>70</v>
      </c>
      <c r="N33" s="153"/>
      <c r="V33" s="141">
        <f t="shared" si="0"/>
        <v>0</v>
      </c>
      <c r="W33" s="151">
        <f t="shared" si="1"/>
        <v>0</v>
      </c>
      <c r="X33" s="151">
        <f t="shared" si="2"/>
        <v>0</v>
      </c>
    </row>
    <row r="34" spans="1:24" ht="30.75" x14ac:dyDescent="0.25">
      <c r="A34" s="143" t="s">
        <v>154</v>
      </c>
      <c r="B34" s="144" t="s">
        <v>153</v>
      </c>
      <c r="C34" s="146"/>
      <c r="D34" s="145" t="str">
        <f t="shared" ref="D34:M34" si="5">D19</f>
        <v>one</v>
      </c>
      <c r="E34" s="145" t="str">
        <f t="shared" si="5"/>
        <v>two</v>
      </c>
      <c r="F34" s="145" t="str">
        <f t="shared" si="5"/>
        <v>three</v>
      </c>
      <c r="G34" s="145" t="str">
        <f t="shared" si="5"/>
        <v>four</v>
      </c>
      <c r="H34" s="145" t="str">
        <f t="shared" si="5"/>
        <v>five</v>
      </c>
      <c r="I34" s="145" t="str">
        <f t="shared" si="5"/>
        <v>six</v>
      </c>
      <c r="J34" s="145" t="str">
        <f t="shared" si="5"/>
        <v>seven</v>
      </c>
      <c r="K34" s="145" t="str">
        <f t="shared" si="5"/>
        <v>eight</v>
      </c>
      <c r="L34" s="145" t="str">
        <f t="shared" si="5"/>
        <v>nine</v>
      </c>
      <c r="M34" s="145" t="str">
        <f t="shared" si="5"/>
        <v>ten</v>
      </c>
      <c r="N34" s="146"/>
      <c r="V34" s="141">
        <f t="shared" si="0"/>
        <v>0</v>
      </c>
      <c r="W34" s="151">
        <f t="shared" si="1"/>
        <v>0</v>
      </c>
      <c r="X34" s="151">
        <f t="shared" si="2"/>
        <v>0</v>
      </c>
    </row>
    <row r="35" spans="1:24" ht="206.25" customHeight="1" x14ac:dyDescent="0.25">
      <c r="A35" s="147" t="s">
        <v>152</v>
      </c>
      <c r="B35" s="148" t="s">
        <v>151</v>
      </c>
      <c r="C35" s="149" t="s">
        <v>332</v>
      </c>
      <c r="D35" s="150" t="s">
        <v>70</v>
      </c>
      <c r="E35" s="150" t="s">
        <v>70</v>
      </c>
      <c r="F35" s="150" t="s">
        <v>70</v>
      </c>
      <c r="G35" s="150" t="s">
        <v>70</v>
      </c>
      <c r="H35" s="150" t="s">
        <v>70</v>
      </c>
      <c r="I35" s="150" t="s">
        <v>70</v>
      </c>
      <c r="J35" s="150" t="s">
        <v>70</v>
      </c>
      <c r="K35" s="150" t="s">
        <v>70</v>
      </c>
      <c r="L35" s="150" t="s">
        <v>70</v>
      </c>
      <c r="M35" s="150" t="s">
        <v>70</v>
      </c>
      <c r="N35" s="152"/>
      <c r="V35" s="141">
        <f t="shared" si="0"/>
        <v>0</v>
      </c>
      <c r="W35" s="151">
        <f t="shared" si="1"/>
        <v>0</v>
      </c>
      <c r="X35" s="151">
        <f t="shared" si="2"/>
        <v>0</v>
      </c>
    </row>
    <row r="36" spans="1:24" ht="104.25" customHeight="1" x14ac:dyDescent="0.25">
      <c r="A36" s="147" t="s">
        <v>150</v>
      </c>
      <c r="B36" s="148" t="s">
        <v>149</v>
      </c>
      <c r="C36" s="149" t="s">
        <v>333</v>
      </c>
      <c r="D36" s="150" t="s">
        <v>70</v>
      </c>
      <c r="E36" s="150" t="s">
        <v>70</v>
      </c>
      <c r="F36" s="150" t="s">
        <v>70</v>
      </c>
      <c r="G36" s="150" t="s">
        <v>70</v>
      </c>
      <c r="H36" s="150" t="s">
        <v>70</v>
      </c>
      <c r="I36" s="150" t="s">
        <v>70</v>
      </c>
      <c r="J36" s="150" t="s">
        <v>70</v>
      </c>
      <c r="K36" s="150" t="s">
        <v>70</v>
      </c>
      <c r="L36" s="150" t="s">
        <v>70</v>
      </c>
      <c r="M36" s="150" t="s">
        <v>70</v>
      </c>
      <c r="N36" s="152"/>
      <c r="V36" s="141">
        <f t="shared" si="0"/>
        <v>0</v>
      </c>
      <c r="W36" s="151">
        <f t="shared" si="1"/>
        <v>0</v>
      </c>
      <c r="X36" s="151">
        <f t="shared" si="2"/>
        <v>0</v>
      </c>
    </row>
    <row r="37" spans="1:24" ht="112.5" x14ac:dyDescent="0.25">
      <c r="A37" s="147" t="s">
        <v>148</v>
      </c>
      <c r="B37" s="148" t="s">
        <v>147</v>
      </c>
      <c r="C37" s="149" t="s">
        <v>146</v>
      </c>
      <c r="D37" s="150" t="s">
        <v>70</v>
      </c>
      <c r="E37" s="150" t="s">
        <v>70</v>
      </c>
      <c r="F37" s="150" t="s">
        <v>70</v>
      </c>
      <c r="G37" s="150" t="s">
        <v>70</v>
      </c>
      <c r="H37" s="150" t="s">
        <v>70</v>
      </c>
      <c r="I37" s="150" t="s">
        <v>70</v>
      </c>
      <c r="J37" s="150" t="s">
        <v>70</v>
      </c>
      <c r="K37" s="150" t="s">
        <v>70</v>
      </c>
      <c r="L37" s="150" t="s">
        <v>70</v>
      </c>
      <c r="M37" s="150" t="s">
        <v>70</v>
      </c>
      <c r="N37" s="153"/>
      <c r="V37" s="141">
        <f t="shared" si="0"/>
        <v>0</v>
      </c>
      <c r="W37" s="151">
        <f t="shared" si="1"/>
        <v>0</v>
      </c>
      <c r="X37" s="151">
        <f t="shared" si="2"/>
        <v>0</v>
      </c>
    </row>
    <row r="38" spans="1:24" ht="129" customHeight="1" x14ac:dyDescent="0.25">
      <c r="A38" s="147" t="s">
        <v>145</v>
      </c>
      <c r="B38" s="148" t="s">
        <v>144</v>
      </c>
      <c r="C38" s="149" t="s">
        <v>143</v>
      </c>
      <c r="D38" s="150" t="s">
        <v>70</v>
      </c>
      <c r="E38" s="150" t="s">
        <v>70</v>
      </c>
      <c r="F38" s="150" t="s">
        <v>70</v>
      </c>
      <c r="G38" s="150" t="s">
        <v>70</v>
      </c>
      <c r="H38" s="150" t="s">
        <v>70</v>
      </c>
      <c r="I38" s="150" t="s">
        <v>70</v>
      </c>
      <c r="J38" s="150" t="s">
        <v>70</v>
      </c>
      <c r="K38" s="150" t="s">
        <v>70</v>
      </c>
      <c r="L38" s="150" t="s">
        <v>70</v>
      </c>
      <c r="M38" s="150" t="s">
        <v>70</v>
      </c>
      <c r="N38" s="152"/>
      <c r="V38" s="141">
        <f t="shared" si="0"/>
        <v>0</v>
      </c>
      <c r="W38" s="151">
        <f t="shared" si="1"/>
        <v>0</v>
      </c>
      <c r="X38" s="151">
        <f t="shared" si="2"/>
        <v>0</v>
      </c>
    </row>
    <row r="39" spans="1:24" ht="52.5" x14ac:dyDescent="0.25">
      <c r="A39" s="143" t="s">
        <v>142</v>
      </c>
      <c r="B39" s="144" t="s">
        <v>141</v>
      </c>
      <c r="C39" s="146"/>
      <c r="D39" s="145" t="str">
        <f t="shared" ref="D39:M39" si="6">D19</f>
        <v>one</v>
      </c>
      <c r="E39" s="145" t="str">
        <f t="shared" si="6"/>
        <v>two</v>
      </c>
      <c r="F39" s="145" t="str">
        <f t="shared" si="6"/>
        <v>three</v>
      </c>
      <c r="G39" s="145" t="str">
        <f t="shared" si="6"/>
        <v>four</v>
      </c>
      <c r="H39" s="145" t="str">
        <f t="shared" si="6"/>
        <v>five</v>
      </c>
      <c r="I39" s="145" t="str">
        <f t="shared" si="6"/>
        <v>six</v>
      </c>
      <c r="J39" s="145" t="str">
        <f t="shared" si="6"/>
        <v>seven</v>
      </c>
      <c r="K39" s="145" t="str">
        <f t="shared" si="6"/>
        <v>eight</v>
      </c>
      <c r="L39" s="145" t="str">
        <f t="shared" si="6"/>
        <v>nine</v>
      </c>
      <c r="M39" s="145" t="str">
        <f t="shared" si="6"/>
        <v>ten</v>
      </c>
      <c r="N39" s="146"/>
      <c r="V39" s="141">
        <f t="shared" si="0"/>
        <v>0</v>
      </c>
      <c r="W39" s="151">
        <f t="shared" si="1"/>
        <v>0</v>
      </c>
      <c r="X39" s="151">
        <f t="shared" si="2"/>
        <v>0</v>
      </c>
    </row>
    <row r="40" spans="1:24" ht="238.5" customHeight="1" x14ac:dyDescent="0.25">
      <c r="A40" s="147" t="s">
        <v>140</v>
      </c>
      <c r="B40" s="148" t="s">
        <v>139</v>
      </c>
      <c r="C40" s="149" t="s">
        <v>334</v>
      </c>
      <c r="D40" s="150" t="s">
        <v>70</v>
      </c>
      <c r="E40" s="150" t="s">
        <v>70</v>
      </c>
      <c r="F40" s="150" t="s">
        <v>70</v>
      </c>
      <c r="G40" s="150" t="s">
        <v>70</v>
      </c>
      <c r="H40" s="150" t="s">
        <v>70</v>
      </c>
      <c r="I40" s="150" t="s">
        <v>70</v>
      </c>
      <c r="J40" s="150" t="s">
        <v>70</v>
      </c>
      <c r="K40" s="150" t="s">
        <v>70</v>
      </c>
      <c r="L40" s="150" t="s">
        <v>70</v>
      </c>
      <c r="M40" s="150" t="s">
        <v>70</v>
      </c>
      <c r="N40" s="153"/>
      <c r="V40" s="141">
        <f t="shared" si="0"/>
        <v>0</v>
      </c>
      <c r="W40" s="151">
        <f t="shared" si="1"/>
        <v>0</v>
      </c>
      <c r="X40" s="151">
        <f t="shared" si="2"/>
        <v>0</v>
      </c>
    </row>
    <row r="41" spans="1:24" ht="225" x14ac:dyDescent="0.25">
      <c r="A41" s="147" t="s">
        <v>138</v>
      </c>
      <c r="B41" s="148" t="s">
        <v>137</v>
      </c>
      <c r="C41" s="149" t="s">
        <v>0</v>
      </c>
      <c r="D41" s="150" t="s">
        <v>70</v>
      </c>
      <c r="E41" s="150" t="s">
        <v>70</v>
      </c>
      <c r="F41" s="150" t="s">
        <v>70</v>
      </c>
      <c r="G41" s="150" t="s">
        <v>70</v>
      </c>
      <c r="H41" s="150" t="s">
        <v>70</v>
      </c>
      <c r="I41" s="150" t="s">
        <v>70</v>
      </c>
      <c r="J41" s="150" t="s">
        <v>70</v>
      </c>
      <c r="K41" s="150" t="s">
        <v>70</v>
      </c>
      <c r="L41" s="150" t="s">
        <v>70</v>
      </c>
      <c r="M41" s="150" t="s">
        <v>70</v>
      </c>
      <c r="N41" s="153"/>
      <c r="V41" s="141">
        <f t="shared" si="0"/>
        <v>0</v>
      </c>
      <c r="W41" s="151">
        <f t="shared" si="1"/>
        <v>0</v>
      </c>
      <c r="X41" s="151">
        <f t="shared" si="2"/>
        <v>0</v>
      </c>
    </row>
    <row r="42" spans="1:24" ht="123.75" x14ac:dyDescent="0.25">
      <c r="A42" s="147" t="s">
        <v>136</v>
      </c>
      <c r="B42" s="148" t="s">
        <v>56</v>
      </c>
      <c r="C42" s="149" t="s">
        <v>1</v>
      </c>
      <c r="D42" s="150" t="s">
        <v>70</v>
      </c>
      <c r="E42" s="150" t="s">
        <v>70</v>
      </c>
      <c r="F42" s="150" t="s">
        <v>70</v>
      </c>
      <c r="G42" s="150" t="s">
        <v>70</v>
      </c>
      <c r="H42" s="150" t="s">
        <v>70</v>
      </c>
      <c r="I42" s="150" t="s">
        <v>70</v>
      </c>
      <c r="J42" s="150" t="s">
        <v>70</v>
      </c>
      <c r="K42" s="150" t="s">
        <v>70</v>
      </c>
      <c r="L42" s="150" t="s">
        <v>70</v>
      </c>
      <c r="M42" s="150" t="s">
        <v>70</v>
      </c>
      <c r="N42" s="152"/>
      <c r="V42" s="141">
        <f t="shared" si="0"/>
        <v>0</v>
      </c>
      <c r="W42" s="151">
        <f t="shared" si="1"/>
        <v>0</v>
      </c>
      <c r="X42" s="151">
        <f t="shared" si="2"/>
        <v>0</v>
      </c>
    </row>
    <row r="43" spans="1:24" ht="230.25" customHeight="1" x14ac:dyDescent="0.25">
      <c r="A43" s="147" t="s">
        <v>135</v>
      </c>
      <c r="B43" s="148" t="s">
        <v>134</v>
      </c>
      <c r="C43" s="149" t="s">
        <v>57</v>
      </c>
      <c r="D43" s="150" t="s">
        <v>70</v>
      </c>
      <c r="E43" s="150" t="s">
        <v>70</v>
      </c>
      <c r="F43" s="150" t="s">
        <v>70</v>
      </c>
      <c r="G43" s="150" t="s">
        <v>70</v>
      </c>
      <c r="H43" s="150" t="s">
        <v>70</v>
      </c>
      <c r="I43" s="150" t="s">
        <v>70</v>
      </c>
      <c r="J43" s="150" t="s">
        <v>70</v>
      </c>
      <c r="K43" s="150" t="s">
        <v>70</v>
      </c>
      <c r="L43" s="150" t="s">
        <v>70</v>
      </c>
      <c r="M43" s="150" t="s">
        <v>70</v>
      </c>
      <c r="N43" s="153"/>
      <c r="V43" s="141">
        <f t="shared" si="0"/>
        <v>0</v>
      </c>
      <c r="W43" s="151">
        <f t="shared" si="1"/>
        <v>0</v>
      </c>
      <c r="X43" s="151">
        <f t="shared" si="2"/>
        <v>0</v>
      </c>
    </row>
    <row r="44" spans="1:24" ht="42" x14ac:dyDescent="0.25">
      <c r="A44" s="143" t="s">
        <v>133</v>
      </c>
      <c r="B44" s="144" t="s">
        <v>132</v>
      </c>
      <c r="C44" s="146"/>
      <c r="D44" s="145" t="str">
        <f t="shared" ref="D44:M44" si="7">D19</f>
        <v>one</v>
      </c>
      <c r="E44" s="145" t="str">
        <f t="shared" si="7"/>
        <v>two</v>
      </c>
      <c r="F44" s="145" t="str">
        <f t="shared" si="7"/>
        <v>three</v>
      </c>
      <c r="G44" s="145" t="str">
        <f t="shared" si="7"/>
        <v>four</v>
      </c>
      <c r="H44" s="145" t="str">
        <f t="shared" si="7"/>
        <v>five</v>
      </c>
      <c r="I44" s="145" t="str">
        <f t="shared" si="7"/>
        <v>six</v>
      </c>
      <c r="J44" s="145" t="str">
        <f t="shared" si="7"/>
        <v>seven</v>
      </c>
      <c r="K44" s="145" t="str">
        <f t="shared" si="7"/>
        <v>eight</v>
      </c>
      <c r="L44" s="145" t="str">
        <f t="shared" si="7"/>
        <v>nine</v>
      </c>
      <c r="M44" s="145" t="str">
        <f t="shared" si="7"/>
        <v>ten</v>
      </c>
      <c r="N44" s="146"/>
      <c r="V44" s="141">
        <f t="shared" si="0"/>
        <v>0</v>
      </c>
      <c r="W44" s="151">
        <f t="shared" si="1"/>
        <v>0</v>
      </c>
      <c r="X44" s="151">
        <f t="shared" si="2"/>
        <v>0</v>
      </c>
    </row>
    <row r="45" spans="1:24" ht="197.25" customHeight="1" x14ac:dyDescent="0.25">
      <c r="A45" s="147" t="s">
        <v>131</v>
      </c>
      <c r="B45" s="148" t="s">
        <v>130</v>
      </c>
      <c r="C45" s="149" t="s">
        <v>2</v>
      </c>
      <c r="D45" s="150" t="s">
        <v>70</v>
      </c>
      <c r="E45" s="150" t="s">
        <v>70</v>
      </c>
      <c r="F45" s="150" t="s">
        <v>70</v>
      </c>
      <c r="G45" s="150" t="s">
        <v>70</v>
      </c>
      <c r="H45" s="150" t="s">
        <v>70</v>
      </c>
      <c r="I45" s="150" t="s">
        <v>70</v>
      </c>
      <c r="J45" s="150" t="s">
        <v>70</v>
      </c>
      <c r="K45" s="150" t="s">
        <v>70</v>
      </c>
      <c r="L45" s="150" t="s">
        <v>70</v>
      </c>
      <c r="M45" s="150" t="s">
        <v>70</v>
      </c>
      <c r="N45" s="153"/>
      <c r="V45" s="141">
        <f t="shared" si="0"/>
        <v>0</v>
      </c>
      <c r="W45" s="151">
        <f t="shared" si="1"/>
        <v>0</v>
      </c>
      <c r="X45" s="151">
        <f t="shared" si="2"/>
        <v>0</v>
      </c>
    </row>
    <row r="46" spans="1:24" ht="101.25" x14ac:dyDescent="0.25">
      <c r="A46" s="147" t="s">
        <v>129</v>
      </c>
      <c r="B46" s="148" t="s">
        <v>128</v>
      </c>
      <c r="C46" s="149" t="s">
        <v>3</v>
      </c>
      <c r="D46" s="150" t="s">
        <v>70</v>
      </c>
      <c r="E46" s="150" t="s">
        <v>70</v>
      </c>
      <c r="F46" s="150" t="s">
        <v>70</v>
      </c>
      <c r="G46" s="150" t="s">
        <v>70</v>
      </c>
      <c r="H46" s="150" t="s">
        <v>70</v>
      </c>
      <c r="I46" s="150" t="s">
        <v>70</v>
      </c>
      <c r="J46" s="150" t="s">
        <v>70</v>
      </c>
      <c r="K46" s="150" t="s">
        <v>70</v>
      </c>
      <c r="L46" s="150" t="s">
        <v>70</v>
      </c>
      <c r="M46" s="150" t="s">
        <v>70</v>
      </c>
      <c r="N46" s="153"/>
      <c r="V46" s="141">
        <f t="shared" si="0"/>
        <v>0</v>
      </c>
      <c r="W46" s="151">
        <f t="shared" si="1"/>
        <v>0</v>
      </c>
      <c r="X46" s="151">
        <f t="shared" si="2"/>
        <v>0</v>
      </c>
    </row>
    <row r="47" spans="1:24" ht="112.5" x14ac:dyDescent="0.25">
      <c r="A47" s="147" t="s">
        <v>127</v>
      </c>
      <c r="B47" s="148" t="s">
        <v>126</v>
      </c>
      <c r="C47" s="149" t="s">
        <v>58</v>
      </c>
      <c r="D47" s="150" t="s">
        <v>70</v>
      </c>
      <c r="E47" s="150" t="s">
        <v>70</v>
      </c>
      <c r="F47" s="150" t="s">
        <v>70</v>
      </c>
      <c r="G47" s="150" t="s">
        <v>70</v>
      </c>
      <c r="H47" s="150" t="s">
        <v>70</v>
      </c>
      <c r="I47" s="150" t="s">
        <v>70</v>
      </c>
      <c r="J47" s="150" t="s">
        <v>70</v>
      </c>
      <c r="K47" s="150" t="s">
        <v>70</v>
      </c>
      <c r="L47" s="150" t="s">
        <v>70</v>
      </c>
      <c r="M47" s="150" t="s">
        <v>70</v>
      </c>
      <c r="N47" s="152"/>
      <c r="V47" s="141">
        <f t="shared" si="0"/>
        <v>0</v>
      </c>
      <c r="W47" s="151">
        <f t="shared" si="1"/>
        <v>0</v>
      </c>
      <c r="X47" s="151">
        <f t="shared" si="2"/>
        <v>0</v>
      </c>
    </row>
    <row r="48" spans="1:24" ht="101.25" x14ac:dyDescent="0.25">
      <c r="A48" s="147" t="s">
        <v>125</v>
      </c>
      <c r="B48" s="148" t="s">
        <v>124</v>
      </c>
      <c r="C48" s="149" t="s">
        <v>123</v>
      </c>
      <c r="D48" s="150" t="s">
        <v>70</v>
      </c>
      <c r="E48" s="150" t="s">
        <v>70</v>
      </c>
      <c r="F48" s="150" t="s">
        <v>70</v>
      </c>
      <c r="G48" s="150" t="s">
        <v>70</v>
      </c>
      <c r="H48" s="150" t="s">
        <v>70</v>
      </c>
      <c r="I48" s="150" t="s">
        <v>70</v>
      </c>
      <c r="J48" s="150" t="s">
        <v>70</v>
      </c>
      <c r="K48" s="150" t="s">
        <v>70</v>
      </c>
      <c r="L48" s="150" t="s">
        <v>70</v>
      </c>
      <c r="M48" s="150" t="s">
        <v>70</v>
      </c>
      <c r="N48" s="153"/>
      <c r="V48" s="141">
        <f t="shared" si="0"/>
        <v>0</v>
      </c>
      <c r="W48" s="151">
        <f t="shared" si="1"/>
        <v>0</v>
      </c>
      <c r="X48" s="151">
        <f t="shared" si="2"/>
        <v>0</v>
      </c>
    </row>
    <row r="51" spans="1:1" x14ac:dyDescent="0.25">
      <c r="A51" s="141" t="s">
        <v>122</v>
      </c>
    </row>
  </sheetData>
  <sheetProtection password="CCDE" sheet="1"/>
  <protectedRanges>
    <protectedRange sqref="D19:N48" name="Process steps plus score plus comments"/>
  </protectedRanges>
  <mergeCells count="25">
    <mergeCell ref="A15:C15"/>
    <mergeCell ref="A16:C16"/>
    <mergeCell ref="A13:C13"/>
    <mergeCell ref="A14:C14"/>
    <mergeCell ref="N1:N2"/>
    <mergeCell ref="F7:N8"/>
    <mergeCell ref="F9:N10"/>
    <mergeCell ref="F11:N12"/>
    <mergeCell ref="A1:M3"/>
    <mergeCell ref="A4:B4"/>
    <mergeCell ref="D4:M4"/>
    <mergeCell ref="A7:C8"/>
    <mergeCell ref="A11:C11"/>
    <mergeCell ref="A12:C12"/>
    <mergeCell ref="A9:C9"/>
    <mergeCell ref="A10:C10"/>
    <mergeCell ref="D6:N6"/>
    <mergeCell ref="D18:M18"/>
    <mergeCell ref="F13:N14"/>
    <mergeCell ref="D7:E8"/>
    <mergeCell ref="D9:E10"/>
    <mergeCell ref="D11:E12"/>
    <mergeCell ref="D13:E14"/>
    <mergeCell ref="D15:E16"/>
    <mergeCell ref="F15:N16"/>
  </mergeCells>
  <phoneticPr fontId="0" type="noConversion"/>
  <conditionalFormatting sqref="D20:M22">
    <cfRule type="cellIs" dxfId="5" priority="11" operator="equal">
      <formula>3</formula>
    </cfRule>
    <cfRule type="colorScale" priority="12">
      <colorScale>
        <cfvo type="num" val="0"/>
        <cfvo type="num" val="1"/>
        <cfvo type="num" val="2"/>
        <color rgb="FFFF0000"/>
        <color rgb="FFFF0000"/>
        <color rgb="FFFFFF00"/>
      </colorScale>
    </cfRule>
  </conditionalFormatting>
  <conditionalFormatting sqref="D45:M48">
    <cfRule type="cellIs" dxfId="4" priority="1" operator="equal">
      <formula>3</formula>
    </cfRule>
    <cfRule type="colorScale" priority="2">
      <colorScale>
        <cfvo type="num" val="0"/>
        <cfvo type="num" val="1"/>
        <cfvo type="num" val="2"/>
        <color rgb="FFFF0000"/>
        <color rgb="FFFF0000"/>
        <color rgb="FFFFFF00"/>
      </colorScale>
    </cfRule>
  </conditionalFormatting>
  <conditionalFormatting sqref="D24:M29">
    <cfRule type="cellIs" dxfId="3" priority="9" operator="equal">
      <formula>3</formula>
    </cfRule>
    <cfRule type="colorScale" priority="10">
      <colorScale>
        <cfvo type="num" val="0"/>
        <cfvo type="num" val="1"/>
        <cfvo type="num" val="2"/>
        <color rgb="FFFF0000"/>
        <color rgb="FFFF0000"/>
        <color rgb="FFFFFF00"/>
      </colorScale>
    </cfRule>
  </conditionalFormatting>
  <conditionalFormatting sqref="D31:M33">
    <cfRule type="cellIs" dxfId="2" priority="7" operator="equal">
      <formula>3</formula>
    </cfRule>
    <cfRule type="colorScale" priority="8">
      <colorScale>
        <cfvo type="num" val="0"/>
        <cfvo type="num" val="1"/>
        <cfvo type="num" val="2"/>
        <color rgb="FFFF0000"/>
        <color rgb="FFFF0000"/>
        <color rgb="FFFFFF00"/>
      </colorScale>
    </cfRule>
  </conditionalFormatting>
  <conditionalFormatting sqref="D35:M38">
    <cfRule type="cellIs" dxfId="1" priority="5" operator="equal">
      <formula>3</formula>
    </cfRule>
    <cfRule type="colorScale" priority="6">
      <colorScale>
        <cfvo type="num" val="0"/>
        <cfvo type="num" val="1"/>
        <cfvo type="num" val="2"/>
        <color rgb="FFFF0000"/>
        <color rgb="FFFF0000"/>
        <color rgb="FFFFFF00"/>
      </colorScale>
    </cfRule>
  </conditionalFormatting>
  <conditionalFormatting sqref="D40:M43">
    <cfRule type="cellIs" dxfId="0" priority="3" operator="equal">
      <formula>3</formula>
    </cfRule>
    <cfRule type="colorScale" priority="4">
      <colorScale>
        <cfvo type="num" val="0"/>
        <cfvo type="num" val="1"/>
        <cfvo type="num" val="2"/>
        <color rgb="FFFF0000"/>
        <color rgb="FFFF0000"/>
        <color rgb="FFFFFF00"/>
      </colorScale>
    </cfRule>
  </conditionalFormatting>
  <dataValidations count="1">
    <dataValidation type="list" allowBlank="1" showInputMessage="1" showErrorMessage="1" errorTitle="Incorrect value" error="Incorrect value- please choose between NA, 0, 1, 2, 3" sqref="D40:M43 D35:M38 D20:M22 D24:M29 D31:M33 D45:M48" xr:uid="{00000000-0002-0000-0600-000000000000}">
      <formula1>Ocena</formula1>
    </dataValidation>
  </dataValidations>
  <hyperlinks>
    <hyperlink ref="A10" location="'Manufacturing process audit'!B15" display="PROCESS INPUT" xr:uid="{00000000-0004-0000-0600-000000000000}"/>
    <hyperlink ref="A11" location="'Manufacturing process audit'!B20" display="WORK CONTENT" xr:uid="{00000000-0004-0000-0600-000001000000}"/>
    <hyperlink ref="A12" location="'Manufacturing process audit'!B27" display="PERSONELL RESOURCES" xr:uid="{00000000-0004-0000-0600-000002000000}"/>
    <hyperlink ref="A13" location="'Manufacturing process audit'!B31" display="MATERIAL RESOURCES" xr:uid="{00000000-0004-0000-0600-000003000000}"/>
    <hyperlink ref="A14" location="'Manufacturing process audit'!B36" display="PROCESS EFFECTIVENESS" xr:uid="{00000000-0004-0000-0600-000004000000}"/>
    <hyperlink ref="A15" location="'Manufacturing process audit'!B41" display="PROCESS OUTPUT" xr:uid="{00000000-0004-0000-0600-000005000000}"/>
    <hyperlink ref="A10:C10" location="'Manufacturing process'!B19" display="PROCESS INPUT" xr:uid="{00000000-0004-0000-0600-000006000000}"/>
    <hyperlink ref="A11:C11" location="'Manufacturing process'!B23" display="WORK CONTENT" xr:uid="{00000000-0004-0000-0600-000007000000}"/>
    <hyperlink ref="A12:C12" location="'Manufacturing process'!B30" display="PERSONELL RESOURCES" xr:uid="{00000000-0004-0000-0600-000008000000}"/>
    <hyperlink ref="A13:C13" location="'Manufacturing process'!B34" display="MATERIAL RESOURCES" xr:uid="{00000000-0004-0000-0600-000009000000}"/>
    <hyperlink ref="A14:C14" location="'Manufacturing process'!B39" display="PROCESS EFFECTIVENESS" xr:uid="{00000000-0004-0000-0600-00000A000000}"/>
    <hyperlink ref="A15:C15" location="'Manufacturing process'!B44" display="PROCESS OUTPUT" xr:uid="{00000000-0004-0000-0600-00000B000000}"/>
  </hyperlinks>
  <printOptions horizontalCentered="1"/>
  <pageMargins left="0.25" right="0.25" top="0.5" bottom="0.75" header="0.3" footer="0.3"/>
  <pageSetup paperSize="9" scale="74" fitToHeight="0" orientation="portrait" r:id="rId1"/>
  <headerFooter>
    <oddHeader>&amp;C&amp;"Arial,Regular"&amp;10GLOBAL SUPPLIER ASSESSMENT FORM</oddHeader>
    <oddFooter>&amp;L&amp;"Arial,Regular"&amp;10&amp;K0000FFDate:  2016 August 25                   Revision Level:  DDC:  169760                           QSD:10000035618  &amp;C&amp;"Arial,Regular"&amp;10Owner: &amp;K0000FFGlobal SQE Council&amp;R&amp;"Arial,Regular"&amp;10Page&amp;Pof&amp;N</oddFooter>
  </headerFooter>
  <rowBreaks count="4" manualBreakCount="4">
    <brk id="29" max="18" man="1"/>
    <brk id="33" max="18" man="1"/>
    <brk id="37" max="18" man="1"/>
    <brk id="45" max="18" man="1"/>
  </rowBreaks>
  <colBreaks count="2" manualBreakCount="2">
    <brk id="13" max="1048575" man="1"/>
    <brk id="14" max="48"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Summary</vt:lpstr>
      <vt:lpstr>Results</vt:lpstr>
      <vt:lpstr>ISO 9001</vt:lpstr>
      <vt:lpstr>TS 16949 &amp; ISO 13485</vt:lpstr>
      <vt:lpstr>Action Plan</vt:lpstr>
      <vt:lpstr>Audit Instructions</vt:lpstr>
      <vt:lpstr>Sheet1</vt:lpstr>
      <vt:lpstr>Ocena</vt:lpstr>
      <vt:lpstr>'Action Plan'!Print_Area</vt:lpstr>
      <vt:lpstr>'ISO 9001'!Print_Area</vt:lpstr>
      <vt:lpstr>Results!Print_Area</vt:lpstr>
      <vt:lpstr>Sheet1!Print_Area</vt:lpstr>
      <vt:lpstr>Summary!Print_Area</vt:lpstr>
      <vt:lpstr>'TS 16949 &amp; ISO 13485'!Print_Area</vt:lpstr>
      <vt:lpstr>'ISO 9001'!Print_Titles</vt:lpstr>
      <vt:lpstr>Sheet1!Print_Titles</vt:lpstr>
      <vt:lpstr>'TS 16949 &amp; ISO 13485'!Print_Titles</vt:lpstr>
      <vt:lpstr>X</vt:lpstr>
      <vt:lpstr>YES</vt:lpstr>
    </vt:vector>
  </TitlesOfParts>
  <Company>Kimball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Czyrkowski</dc:creator>
  <cp:lastModifiedBy>Laddawan.k Keawtanakool</cp:lastModifiedBy>
  <cp:lastPrinted>2017-12-08T07:50:33Z</cp:lastPrinted>
  <dcterms:created xsi:type="dcterms:W3CDTF">2014-05-25T08:10:00Z</dcterms:created>
  <dcterms:modified xsi:type="dcterms:W3CDTF">2018-10-22T07:40:06Z</dcterms:modified>
</cp:coreProperties>
</file>